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80CFD46-5220-4A62-891B-45F36E40188D}" xr6:coauthVersionLast="47" xr6:coauthVersionMax="47" xr10:uidLastSave="{00000000-0000-0000-0000-000000000000}"/>
  <bookViews>
    <workbookView xWindow="-120" yWindow="-120" windowWidth="29040" windowHeight="15840" tabRatio="740" activeTab="8" xr2:uid="{00000000-000D-0000-FFFF-FFFF00000000}"/>
  </bookViews>
  <sheets>
    <sheet name="Ф. 1" sheetId="4" r:id="rId1"/>
    <sheet name="Ф. 2" sheetId="5" r:id="rId2"/>
    <sheet name="Ф. 3" sheetId="6" r:id="rId3"/>
    <sheet name="Ф. 4" sheetId="7" state="hidden" r:id="rId4"/>
    <sheet name="Ф. 5" sheetId="8" r:id="rId5"/>
    <sheet name="Ф. 6" sheetId="9" state="hidden" r:id="rId6"/>
    <sheet name="Ф. 7" sheetId="10" state="hidden" r:id="rId7"/>
    <sheet name="Ф. 8" sheetId="11" state="hidden" r:id="rId8"/>
    <sheet name="Ф. 9" sheetId="12" r:id="rId9"/>
  </sheets>
  <definedNames>
    <definedName name="TABLE" localSheetId="0">'Ф. 1'!#REF!</definedName>
    <definedName name="TABLE" localSheetId="1">'Ф. 2'!#REF!</definedName>
    <definedName name="TABLE" localSheetId="2">'Ф. 3'!#REF!</definedName>
    <definedName name="TABLE" localSheetId="3">'Ф. 4'!#REF!</definedName>
    <definedName name="TABLE" localSheetId="4">'Ф. 5'!#REF!</definedName>
    <definedName name="TABLE" localSheetId="5">'Ф. 6'!#REF!</definedName>
    <definedName name="TABLE" localSheetId="6">'Ф. 7'!#REF!</definedName>
    <definedName name="TABLE" localSheetId="7">'Ф. 8'!#REF!</definedName>
    <definedName name="TABLE" localSheetId="8">'Ф. 9'!#REF!</definedName>
    <definedName name="TABLE_2" localSheetId="0">'Ф. 1'!#REF!</definedName>
    <definedName name="TABLE_2" localSheetId="1">'Ф. 2'!#REF!</definedName>
    <definedName name="TABLE_2" localSheetId="2">'Ф. 3'!#REF!</definedName>
    <definedName name="TABLE_2" localSheetId="3">'Ф. 4'!#REF!</definedName>
    <definedName name="TABLE_2" localSheetId="4">'Ф. 5'!#REF!</definedName>
    <definedName name="TABLE_2" localSheetId="5">'Ф. 6'!#REF!</definedName>
    <definedName name="TABLE_2" localSheetId="6">'Ф. 7'!#REF!</definedName>
    <definedName name="TABLE_2" localSheetId="7">'Ф. 8'!#REF!</definedName>
    <definedName name="TABLE_2" localSheetId="8">'Ф. 9'!#REF!</definedName>
    <definedName name="_xlnm.Print_Area" localSheetId="0">'Ф. 1'!$A$1:$AC$24</definedName>
    <definedName name="_xlnm.Print_Area" localSheetId="1">'Ф. 2'!$A$1:$T$22</definedName>
    <definedName name="_xlnm.Print_Area" localSheetId="2">'Ф. 3'!$A$1:$W$20</definedName>
    <definedName name="_xlnm.Print_Area" localSheetId="3">'Ф. 4'!$A$1:$V$24</definedName>
    <definedName name="_xlnm.Print_Area" localSheetId="4">'Ф. 5'!$A$1:$AA$22</definedName>
    <definedName name="_xlnm.Print_Area" localSheetId="5">'Ф. 6'!$A$1:$U$21</definedName>
    <definedName name="_xlnm.Print_Area" localSheetId="6">'Ф. 7'!$A$1:$AS$21</definedName>
    <definedName name="_xlnm.Print_Area" localSheetId="7">'Ф. 8'!$A$1:$M$24</definedName>
    <definedName name="_xlnm.Print_Area" localSheetId="8">'Ф. 9'!$A$1:$N$372</definedName>
  </definedNames>
  <calcPr calcId="191029"/>
</workbook>
</file>

<file path=xl/calcChain.xml><?xml version="1.0" encoding="utf-8"?>
<calcChain xmlns="http://schemas.openxmlformats.org/spreadsheetml/2006/main">
  <c r="J75" i="12" l="1"/>
  <c r="J52" i="12"/>
  <c r="J76" i="12"/>
  <c r="J67" i="12"/>
  <c r="J37" i="12"/>
  <c r="J80" i="12" s="1"/>
  <c r="K61" i="12"/>
  <c r="J70" i="12"/>
  <c r="J69" i="12"/>
  <c r="J59" i="12"/>
  <c r="J28" i="12"/>
  <c r="J86" i="12" l="1"/>
  <c r="J108" i="12"/>
  <c r="J138" i="12"/>
  <c r="J144" i="12" s="1"/>
  <c r="J43" i="12"/>
  <c r="J56" i="12"/>
  <c r="J79" i="12"/>
  <c r="J77" i="12"/>
  <c r="J74" i="12"/>
  <c r="J68" i="12"/>
  <c r="J22" i="12"/>
  <c r="K218" i="12"/>
  <c r="K208" i="12"/>
  <c r="K210" i="12"/>
  <c r="K198" i="12"/>
  <c r="K180" i="12"/>
  <c r="K169" i="12"/>
  <c r="K108" i="12"/>
  <c r="K95" i="12"/>
  <c r="K74" i="12"/>
  <c r="K72" i="12" s="1"/>
  <c r="K67" i="12"/>
  <c r="K68" i="12"/>
  <c r="K80" i="12"/>
  <c r="K102" i="12"/>
  <c r="K96" i="12"/>
  <c r="K86" i="12"/>
  <c r="K152" i="12"/>
  <c r="K146" i="12"/>
  <c r="K144" i="12"/>
  <c r="K138" i="12"/>
  <c r="K137" i="12"/>
  <c r="K131" i="12"/>
  <c r="K129" i="12"/>
  <c r="K123" i="12"/>
  <c r="K122" i="12"/>
  <c r="K116" i="12"/>
  <c r="K114" i="12"/>
  <c r="K76" i="12"/>
  <c r="K52" i="12"/>
  <c r="K56" i="12"/>
  <c r="K79" i="12"/>
  <c r="K77" i="12"/>
  <c r="K51" i="12" l="1"/>
  <c r="K45" i="12"/>
  <c r="K43" i="12"/>
  <c r="K36" i="12"/>
  <c r="K30" i="12"/>
  <c r="K28" i="12"/>
  <c r="K37" i="12"/>
  <c r="K22" i="12"/>
  <c r="Z19" i="8"/>
  <c r="S19" i="8"/>
  <c r="K19" i="8"/>
  <c r="C18" i="8"/>
  <c r="B18" i="8"/>
  <c r="A18" i="8"/>
  <c r="D19" i="6"/>
  <c r="D20" i="6" s="1"/>
  <c r="L19" i="6"/>
  <c r="R19" i="6"/>
  <c r="R20" i="6" s="1"/>
  <c r="F19" i="6"/>
  <c r="F20" i="6" s="1"/>
  <c r="T20" i="6"/>
  <c r="S20" i="6"/>
  <c r="Q20" i="6"/>
  <c r="P20" i="6"/>
  <c r="O20" i="6"/>
  <c r="N20" i="6"/>
  <c r="M20" i="6"/>
  <c r="L20" i="6"/>
  <c r="K20" i="6"/>
  <c r="J20" i="6"/>
  <c r="I20" i="6"/>
  <c r="H20" i="6"/>
  <c r="G20" i="6"/>
  <c r="E20" i="6"/>
  <c r="A19" i="6"/>
  <c r="C19" i="6"/>
  <c r="B19" i="6"/>
  <c r="S19" i="5"/>
  <c r="R19" i="5"/>
  <c r="Q19" i="5"/>
  <c r="P19" i="5"/>
  <c r="O19" i="5"/>
  <c r="N19" i="5"/>
  <c r="M19" i="5"/>
  <c r="L19" i="5"/>
  <c r="L18" i="5"/>
  <c r="K19" i="5"/>
  <c r="J19" i="5"/>
  <c r="J18" i="5"/>
  <c r="I19" i="5"/>
  <c r="H19" i="5"/>
  <c r="G19" i="5"/>
  <c r="F19" i="5"/>
  <c r="E19" i="5"/>
  <c r="D19" i="5"/>
  <c r="C18" i="5"/>
  <c r="A18" i="5"/>
  <c r="B18" i="5"/>
  <c r="H19" i="4" l="1"/>
  <c r="AB20" i="4"/>
  <c r="AA20" i="4"/>
  <c r="X20" i="4"/>
  <c r="W20" i="4"/>
  <c r="V20" i="4"/>
  <c r="U20" i="4"/>
  <c r="R20" i="4"/>
  <c r="Q20" i="4"/>
  <c r="O20" i="4"/>
  <c r="N20" i="4"/>
  <c r="L20" i="4"/>
  <c r="J20" i="4"/>
  <c r="H20" i="4"/>
  <c r="I20" i="4"/>
  <c r="D20" i="4"/>
  <c r="G20" i="4"/>
  <c r="F19" i="4" l="1"/>
  <c r="F20" i="4" s="1"/>
  <c r="K19" i="4"/>
  <c r="Z18" i="8"/>
  <c r="K18" i="5"/>
  <c r="E18" i="5"/>
  <c r="M19" i="4" l="1"/>
  <c r="K20" i="4"/>
  <c r="R18" i="5"/>
  <c r="M19" i="6"/>
  <c r="P18" i="5"/>
  <c r="M18" i="5"/>
  <c r="P19" i="4" l="1"/>
  <c r="M20" i="4"/>
  <c r="S19" i="4"/>
  <c r="S20" i="4" s="1"/>
  <c r="Q18" i="5"/>
  <c r="S18" i="5"/>
  <c r="U19" i="6"/>
  <c r="U20" i="6" s="1"/>
  <c r="V19" i="6"/>
  <c r="V20" i="6" s="1"/>
  <c r="F12" i="11"/>
  <c r="A14" i="12" s="1"/>
  <c r="T11" i="10"/>
  <c r="G11" i="9"/>
  <c r="I11" i="8"/>
  <c r="H11" i="7"/>
  <c r="I11" i="6"/>
  <c r="H11" i="5"/>
  <c r="H11" i="12"/>
  <c r="G10" i="11"/>
  <c r="V9" i="10"/>
  <c r="H9" i="9"/>
  <c r="K9" i="8"/>
  <c r="I9" i="7"/>
  <c r="J9" i="6"/>
  <c r="I9" i="5"/>
  <c r="D6" i="12"/>
  <c r="E7" i="11"/>
  <c r="S6" i="10"/>
  <c r="F6" i="9"/>
  <c r="G6" i="8"/>
  <c r="G6" i="7"/>
  <c r="H6" i="6"/>
  <c r="G6" i="5"/>
  <c r="G5" i="11"/>
  <c r="U4" i="10"/>
  <c r="H4" i="9"/>
  <c r="K4" i="8"/>
  <c r="I4" i="7"/>
  <c r="J4" i="6"/>
  <c r="H4" i="5"/>
  <c r="Y19" i="4" l="1"/>
  <c r="Y20" i="4" s="1"/>
  <c r="T19" i="4"/>
  <c r="T20" i="4" s="1"/>
  <c r="P20" i="4"/>
  <c r="Z19" i="4" l="1"/>
  <c r="Z20" i="4" s="1"/>
  <c r="J72" i="12" l="1"/>
</calcChain>
</file>

<file path=xl/sharedStrings.xml><?xml version="1.0" encoding="utf-8"?>
<sst xmlns="http://schemas.openxmlformats.org/spreadsheetml/2006/main" count="1807" uniqueCount="694">
  <si>
    <t>Приложение № 1</t>
  </si>
  <si>
    <t>к приказу Минэнерго России
от 25 апреля 2018 г. № 320</t>
  </si>
  <si>
    <t>Форма 1. Отчет об исполнении плана финансирования капитальных вложений по источникам финансирования инвестиционных проектов инвестиционной программы</t>
  </si>
  <si>
    <t xml:space="preserve">за год </t>
  </si>
  <si>
    <t xml:space="preserve">Отчет о реализации инвестиционной программы </t>
  </si>
  <si>
    <t>полное наименование субъекта электроэнергетики</t>
  </si>
  <si>
    <t xml:space="preserve">Год раскрытия информации: </t>
  </si>
  <si>
    <t xml:space="preserve"> год</t>
  </si>
  <si>
    <t xml:space="preserve">Утвержденные плановые значения показателей приведены в соответствии с </t>
  </si>
  <si>
    <t>реквизиты решения органа исполнительной власти, утвердившего инвестиционную программу</t>
  </si>
  <si>
    <t>Номер группы инвестицион-ных проектов</t>
  </si>
  <si>
    <t>Наименование инвестиционного проекта
(группы инвестиционных проектов)</t>
  </si>
  <si>
    <t>Идентификатор инвестиционного проекта</t>
  </si>
  <si>
    <t>Оценка полной стоимости инвестиционного проекта
в прогнозных ценах соответствующих лет, млн. рублей
(с НДС)</t>
  </si>
  <si>
    <t>Оценка полной стоимости инвестиционного проекта
в соответствии с укрупненными нормативами цены типовых технологических решений капитального строительства объектов электро-энергетики,
млн. рублей
(с НДС)</t>
  </si>
  <si>
    <t>Причины отклонений</t>
  </si>
  <si>
    <t>План</t>
  </si>
  <si>
    <t>Факт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</si>
  <si>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</si>
  <si>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</si>
  <si>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</si>
  <si>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</si>
  <si>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</si>
  <si>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Общий объем финансирования,
в том числе за счет:</t>
  </si>
  <si>
    <t>бюджетов субъектов
Российской Федерации и
муниципальных образований</t>
  </si>
  <si>
    <t>Общий фактический объем финансирования,
в том числе за счет:</t>
  </si>
  <si>
    <t>бюджета субъектов
Российской Федерации и
муниципальных образований</t>
  </si>
  <si>
    <t>млн. рублей
(с НДС)</t>
  </si>
  <si>
    <t>%</t>
  </si>
  <si>
    <t>ВСЕГО по инвестиционной программе, в том числе:</t>
  </si>
  <si>
    <t>Примечание: Словосочетания вида "год N", "год (N - 1)", "год (N + 1)" в различных падежах заменяются указанием года (четыре цифры и слово "год" в</t>
  </si>
  <si>
    <t>соответствующем падеже), который определяется как отчетный год плюс или минус количество лет, равных числу, указанному в словосочетании соответственно</t>
  </si>
  <si>
    <t>после знака "+" или "-".</t>
  </si>
  <si>
    <t>Приложение № 2</t>
  </si>
  <si>
    <t>Форма 2. Отчет об исполнении плана освоения капитальных вложений по инвестиционным проектам инвестиционной программы</t>
  </si>
  <si>
    <t>Номер группы инвести-ционных проектов</t>
  </si>
  <si>
    <t>Наименование инвестиционного проекта (группы инвестиционных проектов)</t>
  </si>
  <si>
    <t>Идентифика-тор инвести-ционного проекта</t>
  </si>
  <si>
    <t>Полная сметная стоимость инвестиционного проекта в соответствии
с утвержденной проектной документацией в базисном уровне цен, млн. рублей (без НДС)</t>
  </si>
  <si>
    <t>Оценка полной стоимости инвестиционного проекта в прогнозных ценах соответствующих лет, млн. рублей (без НДС)</t>
  </si>
  <si>
    <t>млн. рублей (без НДС)</t>
  </si>
  <si>
    <t>в базисном уровне цен</t>
  </si>
  <si>
    <t>в прогнозных ценах соответствующих лет</t>
  </si>
  <si>
    <t>в прогнозных ценах</t>
  </si>
  <si>
    <t>в текущих ценах</t>
  </si>
  <si>
    <t>Примечание: Словосочетания вида "год N", "год (N-1)", "год (N+1)" в различных падежах заменяются указанием года (четыре цифры и слово "год" в соответствующем падеже),</t>
  </si>
  <si>
    <t>который определяется как отчетный год плюс или минус количество лет, равных числу, указанному в словосочетании соответственно после знака "+" или "-".</t>
  </si>
  <si>
    <t>Приложение № 3</t>
  </si>
  <si>
    <t>Форма 3. Отчет об исполнении плана ввода основных средств по инвестиционным проектам инвестиционной программы</t>
  </si>
  <si>
    <t>Первоначальная стоимость принимаемых к учету основных средств и нематериальных активов, млн. рублей (без НДС)</t>
  </si>
  <si>
    <t>нематериальные активы</t>
  </si>
  <si>
    <t>основные средства</t>
  </si>
  <si>
    <t>нематериальные
активы</t>
  </si>
  <si>
    <t>млн. рублей
(без НДС)</t>
  </si>
  <si>
    <t>МВ×А</t>
  </si>
  <si>
    <t>Мвар</t>
  </si>
  <si>
    <t>км ЛЭП</t>
  </si>
  <si>
    <t>МВт</t>
  </si>
  <si>
    <t>Другое</t>
  </si>
  <si>
    <t>Приложение № 4</t>
  </si>
  <si>
    <t>Форма 4. Отчет о постановке объектов электросетевого хозяйства под напряжение
и (или) включении объектов капитального строительства для проведения пусконаладочных работ</t>
  </si>
  <si>
    <t>Наименование присоединяемого объекта генерации, который будет осуществлять поставки электроэнергии и мощности в соответствии с договором о предоставлении мощности *</t>
  </si>
  <si>
    <t>Квартал</t>
  </si>
  <si>
    <t>* Заполняется в случае, если сетевой объект будет использован для выдачи мощности генерирующего объекта, который будет осуществлять поставки электроэнергии и мощности в соответствии с договором</t>
  </si>
  <si>
    <t>о предоставлении мощности.</t>
  </si>
  <si>
    <t>Приложение № 5</t>
  </si>
  <si>
    <t>Форма 5. Отчет об исполнении плана ввода объектов инвестиционной деятельности (мощностей) в эксплуатацию</t>
  </si>
  <si>
    <t>км ВЛ 1-цеп</t>
  </si>
  <si>
    <t>км ВЛ 2-цеп</t>
  </si>
  <si>
    <t>км КЛ</t>
  </si>
  <si>
    <t>Дата ввода объекта, дд.мм.гггг</t>
  </si>
  <si>
    <t>Приложение № 6</t>
  </si>
  <si>
    <t>Форма 6. Отчет об исполнении плана вывода объектов инвестиционной деятельности (мощностей) из эксплуатации</t>
  </si>
  <si>
    <t>Наименование объекта, выводимого из эксплуатации</t>
  </si>
  <si>
    <t>Дата вывода объекта, дд.мм.гггг</t>
  </si>
  <si>
    <t>Приложение № 7</t>
  </si>
  <si>
    <t>Форма 7. Отчет о фактических значениях количественных показателей по инвестиционным проектам инвестиционной программы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</si>
  <si>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целей, года N</t>
  </si>
  <si>
    <t>Развитие электрической сети/усиление
существующей электрической сети, связанное
с подключением новых потребителей</t>
  </si>
  <si>
    <t>Замещение (обновление) электрической
сети/повышение экономической эффективности
(мероприятия, направленные на снижение
эксплуатационных затрат) оказания услуг в сфере
электроэнергетики</t>
  </si>
  <si>
    <t>Повышение надежности оказываемых услуг
в сфере электроэнергетики</t>
  </si>
  <si>
    <t>Повышение качества оказываемых услуг в сфере электроэнергетики</t>
  </si>
  <si>
    <t>Выполнение требований законодательства
Российской Федерации, предписаний органов
исполнительной власти, регламентов рынков
электрической энергии</t>
  </si>
  <si>
    <t>Обеспечение текущей деятельности в сфере
электроэнергетики, в том числе развитие
информационной инфраструктуры,
хозяйственное обеспечение деятельности</t>
  </si>
  <si>
    <t>Инвестиции, связанные с деятельностью,
не относящейся к сфере электроэнергетики</t>
  </si>
  <si>
    <t>Наименование количественного показателя, соответствующего цели</t>
  </si>
  <si>
    <t>…</t>
  </si>
  <si>
    <t>4.1</t>
  </si>
  <si>
    <t>4.2</t>
  </si>
  <si>
    <t>4.3</t>
  </si>
  <si>
    <t>4.4</t>
  </si>
  <si>
    <t>4. …</t>
  </si>
  <si>
    <t>5.1</t>
  </si>
  <si>
    <t>5.2</t>
  </si>
  <si>
    <t>5.3</t>
  </si>
  <si>
    <t>5.4</t>
  </si>
  <si>
    <t>5. …</t>
  </si>
  <si>
    <t>6.1</t>
  </si>
  <si>
    <t>6.2</t>
  </si>
  <si>
    <t>6.3</t>
  </si>
  <si>
    <t>6.4</t>
  </si>
  <si>
    <t>6. …</t>
  </si>
  <si>
    <t>7.1</t>
  </si>
  <si>
    <t>7.2</t>
  </si>
  <si>
    <t>7.3</t>
  </si>
  <si>
    <t>7.4</t>
  </si>
  <si>
    <t>7. …</t>
  </si>
  <si>
    <t>8.1</t>
  </si>
  <si>
    <t>8.2</t>
  </si>
  <si>
    <t>8.3</t>
  </si>
  <si>
    <t>8.4</t>
  </si>
  <si>
    <t>8. …</t>
  </si>
  <si>
    <t>9.1</t>
  </si>
  <si>
    <t>9.2</t>
  </si>
  <si>
    <t>9.3</t>
  </si>
  <si>
    <t>9.4</t>
  </si>
  <si>
    <t>9. …</t>
  </si>
  <si>
    <t>10.1</t>
  </si>
  <si>
    <t>10.2</t>
  </si>
  <si>
    <t>10.3</t>
  </si>
  <si>
    <t>10.4</t>
  </si>
  <si>
    <t>10. …</t>
  </si>
  <si>
    <t>Приложение № 8</t>
  </si>
  <si>
    <t>Форма 8. Отчет о достигнутых результатах в части, касающейся расширения пропускной способности, снижения потерь в сетях и увеличения резерва для присоединения потребителей
отдельно по каждому центру питания напряжением 35 кВ и выше</t>
  </si>
  <si>
    <t>Наименование центра питания</t>
  </si>
  <si>
    <t>Место расположения центра питания:
субъект Российской Федерации, район, ближайший населенный пункт</t>
  </si>
  <si>
    <t>Установленная мощность центра питания, МВА</t>
  </si>
  <si>
    <t>Фактический резерв мощности для присоединения потребителей, кВт</t>
  </si>
  <si>
    <t>Фактическое расширение пропускной способности, кВт</t>
  </si>
  <si>
    <t>Фактическое снижение потерь, кВт×ч/год</t>
  </si>
  <si>
    <t>факт на 01.01. года N</t>
  </si>
  <si>
    <t>факт на 01.01. года N+1</t>
  </si>
  <si>
    <t>факт года N-1
(на 01.01. года N)</t>
  </si>
  <si>
    <t>факт года N
(на 01.01. года N+1)</t>
  </si>
  <si>
    <t>Примечание: Словосочетания вида "год N", "год (N-1)", "год (N+1)" в различных падежах заменяются указанием года (четыре цифры и слово "год" в соответствующем</t>
  </si>
  <si>
    <t>падеже), который определяется как отчетный год плюс или минус количество лет, равных числу, указанному в словосочетании соответственно после знака "+" или "-".</t>
  </si>
  <si>
    <t>Приложение № 9</t>
  </si>
  <si>
    <t>Форма 9. Отчет об исполнении финансового плана субъекта электроэнергетики</t>
  </si>
  <si>
    <t>Инвестиционная программа</t>
  </si>
  <si>
    <t xml:space="preserve">Субъект Российской Федерации: </t>
  </si>
  <si>
    <t xml:space="preserve">Год раскрытия (предоставления) информации: </t>
  </si>
  <si>
    <t>Утвержденные плановые значения показателей приведены в соответствии с</t>
  </si>
  <si>
    <t>1. Финансово-экономическая модель деятельности субъекта электроэнергетики</t>
  </si>
  <si>
    <t>№ п/п</t>
  </si>
  <si>
    <t>Показатель</t>
  </si>
  <si>
    <t>Ед. изм.</t>
  </si>
  <si>
    <t>в ед. измерений</t>
  </si>
  <si>
    <t>в процентах,
%</t>
  </si>
  <si>
    <t>БЮДЖЕТ ДОХОДОВ И РАСХОДОВ</t>
  </si>
  <si>
    <t>I</t>
  </si>
  <si>
    <t>Выручка от реализации товаров (работ, услуг) всего, в том числе *:</t>
  </si>
  <si>
    <t>млн. рублей</t>
  </si>
  <si>
    <t>1.1</t>
  </si>
  <si>
    <t>Производство и поставка электрической энергии и мощности всего, в том числе:</t>
  </si>
  <si>
    <t>1.1.1</t>
  </si>
  <si>
    <t>производство и поставка электрической энергии на оптовом рынке электрической энергии и мощности</t>
  </si>
  <si>
    <t>1.1.2</t>
  </si>
  <si>
    <t>производство и поставка электрической мощности на оптовом рынке электрической энергии и мощности</t>
  </si>
  <si>
    <t>1.1.3</t>
  </si>
  <si>
    <t>производство и поставка электрической энергии (мощности) на розничных рынках электрической энергии</t>
  </si>
  <si>
    <t>1.2</t>
  </si>
  <si>
    <t>Производство и поставка тепловой энергии (мощности)</t>
  </si>
  <si>
    <t>1.3</t>
  </si>
  <si>
    <t>Оказание услуг по передаче электрической энергии</t>
  </si>
  <si>
    <t>1.4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</si>
  <si>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</si>
  <si>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</si>
  <si>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</si>
  <si>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</si>
  <si>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</si>
  <si>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</si>
  <si>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</si>
  <si>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</si>
  <si>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</si>
  <si>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</si>
  <si>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>в части управления технологическими режимами</t>
  </si>
  <si>
    <t>1.8.2</t>
  </si>
  <si>
    <t>в части обеспечения надежности</t>
  </si>
  <si>
    <t>1.9</t>
  </si>
  <si>
    <t>Прочая деятельность</t>
  </si>
  <si>
    <t>II</t>
  </si>
  <si>
    <t>Себестоимость товаров (работ, услуг), коммерческие и управленческие расходы всего, в том числе:</t>
  </si>
  <si>
    <t>2.1</t>
  </si>
  <si>
    <t>2.1.1</t>
  </si>
  <si>
    <t>2.1.2</t>
  </si>
  <si>
    <t>2.1.3</t>
  </si>
  <si>
    <t>2.2</t>
  </si>
  <si>
    <t>2.3</t>
  </si>
  <si>
    <t>2.4</t>
  </si>
  <si>
    <t>2.5</t>
  </si>
  <si>
    <t>2.6</t>
  </si>
  <si>
    <t>2.7</t>
  </si>
  <si>
    <t>2.8</t>
  </si>
  <si>
    <t>2.8.1</t>
  </si>
  <si>
    <t>2.8.2</t>
  </si>
  <si>
    <t>2.9</t>
  </si>
  <si>
    <t>II.I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</si>
  <si>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</si>
  <si>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</si>
  <si>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</si>
  <si>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</si>
  <si>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</si>
  <si>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</si>
  <si>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</si>
  <si>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</si>
  <si>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</si>
  <si>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</si>
  <si>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</si>
  <si>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</si>
  <si>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</si>
  <si>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</si>
  <si>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</si>
  <si>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</si>
  <si>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</si>
  <si>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</si>
  <si>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</si>
  <si>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</si>
  <si>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</si>
  <si>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</si>
  <si>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</si>
  <si>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 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</si>
  <si>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</si>
  <si>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</si>
  <si>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</si>
  <si>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</si>
  <si>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</si>
  <si>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</si>
  <si>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II.V</t>
  </si>
  <si>
    <t>Налоги и сборы всего, в том числе:</t>
  </si>
  <si>
    <t>2.5.1</t>
  </si>
  <si>
    <t>налог на имущество организации</t>
  </si>
  <si>
    <t>2.5.2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</si>
  <si>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</si>
  <si>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</si>
  <si>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</si>
  <si>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</si>
  <si>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</si>
  <si>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</si>
  <si>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</si>
  <si>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</si>
  <si>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</si>
  <si>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</si>
  <si>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</si>
  <si>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</si>
  <si>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</si>
  <si>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2.7.2</t>
  </si>
  <si>
    <t>Коммерческие расходы</t>
  </si>
  <si>
    <t>2.7.3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</si>
  <si>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</si>
  <si>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</si>
  <si>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</si>
  <si>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</si>
  <si>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</si>
  <si>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</si>
  <si>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</si>
  <si>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</si>
  <si>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</si>
  <si>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</si>
  <si>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</si>
  <si>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</si>
  <si>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</si>
  <si>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</si>
  <si>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</si>
  <si>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</si>
  <si>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</si>
  <si>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</si>
  <si>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4.1 - строка 4.2)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</si>
  <si>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</si>
  <si>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</si>
  <si>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</si>
  <si>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</si>
  <si>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</si>
  <si>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</si>
  <si>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</si>
  <si>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</si>
  <si>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</si>
  <si>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</si>
  <si>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</si>
  <si>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</si>
  <si>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</si>
  <si>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</si>
  <si>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</si>
  <si>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</si>
  <si>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</si>
  <si>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</si>
  <si>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</si>
  <si>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</si>
  <si>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</si>
  <si>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</si>
  <si>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</si>
  <si>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</si>
  <si>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</si>
  <si>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</si>
  <si>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</si>
  <si>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</si>
  <si>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</si>
  <si>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</si>
  <si>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</si>
  <si>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</si>
  <si>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</si>
  <si>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</si>
  <si>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</si>
  <si>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6.1.1</t>
  </si>
  <si>
    <t>6.1.2</t>
  </si>
  <si>
    <t>6.1.3</t>
  </si>
  <si>
    <t>Производство и поставка тепловой энергии (мощности);</t>
  </si>
  <si>
    <t>Оказание услуг по передаче электрической энергии;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</si>
  <si>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</si>
  <si>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</si>
  <si>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</si>
  <si>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</si>
  <si>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</si>
  <si>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</si>
  <si>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</si>
  <si>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</si>
  <si>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</si>
  <si>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</si>
  <si>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</si>
  <si>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</si>
  <si>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</si>
  <si>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</si>
  <si>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7.1.1</t>
  </si>
  <si>
    <t>7.1.2</t>
  </si>
  <si>
    <t>7.1.3</t>
  </si>
  <si>
    <t>7.5</t>
  </si>
  <si>
    <t>7.6</t>
  </si>
  <si>
    <t>7.7</t>
  </si>
  <si>
    <t>7.8</t>
  </si>
  <si>
    <t>7.8.1</t>
  </si>
  <si>
    <t>7.8.2</t>
  </si>
  <si>
    <t>7.9</t>
  </si>
  <si>
    <t>VIII</t>
  </si>
  <si>
    <t>Направления использования чистой прибыли</t>
  </si>
  <si>
    <t>15.1.3</t>
  </si>
  <si>
    <t>на рефинансирование кредитов и займов</t>
  </si>
  <si>
    <t>15.2</t>
  </si>
  <si>
    <t>Выплата дивидендов</t>
  </si>
  <si>
    <t>15.3</t>
  </si>
  <si>
    <t>Прочие выплаты по финансовым операциям</t>
  </si>
  <si>
    <t>XVI</t>
  </si>
  <si>
    <t>Сальдо денежных средств по операционной деятельности (строка X - строка XI) всего, в том числе:</t>
  </si>
  <si>
    <t>XVII</t>
  </si>
  <si>
    <t>Сальдо денежных средств по инвестиционным операциям всего (строка XII - строка XIII), всего в том числе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</si>
  <si>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</si>
  <si>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</si>
  <si>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</si>
  <si>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</si>
  <si>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</si>
  <si>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Сальдо денежных средств по финансовым операциям всего (строка XIV - строка XV), в том числе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</si>
  <si>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</si>
  <si>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</si>
  <si>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</si>
  <si>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</si>
  <si>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</si>
  <si>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</si>
  <si>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</si>
  <si>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 + строка XVII + строка XVIII + строка XIX)</t>
  </si>
  <si>
    <t>XXI</t>
  </si>
  <si>
    <t>Остаток денежных средств на начало периода</t>
  </si>
  <si>
    <t>XXII</t>
  </si>
  <si>
    <t>Остаток денежных средств на конец периода</t>
  </si>
  <si>
    <t>XXIII</t>
  </si>
  <si>
    <t>-</t>
  </si>
  <si>
    <t>23.1</t>
  </si>
  <si>
    <t>Дебиторская задолженность на конец периода всего, в том числе:</t>
  </si>
  <si>
    <t>23.1.1</t>
  </si>
  <si>
    <t>производство и поставка электрической энергии и мощности всего, в том числе:</t>
  </si>
  <si>
    <t>23.1.1.а</t>
  </si>
  <si>
    <t>из нее просроченная</t>
  </si>
  <si>
    <t>23.1.1.1</t>
  </si>
  <si>
    <t>23.1.1.1.а</t>
  </si>
  <si>
    <t>23.1.1.2</t>
  </si>
  <si>
    <t>23.1.1.2.а</t>
  </si>
  <si>
    <t>23.1.1.3</t>
  </si>
  <si>
    <t>23.1.1.3.а</t>
  </si>
  <si>
    <t>23.1.2</t>
  </si>
  <si>
    <t>производство и поставка тепловой энергии (мощности)</t>
  </si>
  <si>
    <t>23.1.2.а</t>
  </si>
  <si>
    <t>23.1.3</t>
  </si>
  <si>
    <t>оказание услуг по передаче электрической энергии</t>
  </si>
  <si>
    <t>23.1.3.а</t>
  </si>
  <si>
    <t>23.1.4</t>
  </si>
  <si>
    <t>оказание услуг по передаче тепловой энергии, теплоносителя</t>
  </si>
  <si>
    <t>23.1.4.а</t>
  </si>
  <si>
    <t>23.1.5</t>
  </si>
  <si>
    <t>оказание услуг по технологическому присоединению</t>
  </si>
  <si>
    <t>23.1.5.а</t>
  </si>
  <si>
    <t>23.1.7</t>
  </si>
  <si>
    <t>реализация электрической энергии и мощности</t>
  </si>
  <si>
    <t>23.1.6.а</t>
  </si>
  <si>
    <t>реализации тепловой энергии (мощности)</t>
  </si>
  <si>
    <t>23.1.7.а</t>
  </si>
  <si>
    <t>23.1.8</t>
  </si>
  <si>
    <t>оказание услуг по оперативно-диспетчерскому управлению в электроэнергетике всего, в том числе:</t>
  </si>
  <si>
    <t>23.1.8.а</t>
  </si>
  <si>
    <t>23.1.8.1</t>
  </si>
  <si>
    <t>23.1.8.1.а</t>
  </si>
  <si>
    <t>23.1.8.2</t>
  </si>
  <si>
    <t>23.1.8.2.а</t>
  </si>
  <si>
    <t>23.1.9</t>
  </si>
  <si>
    <t>прочая деятельность</t>
  </si>
  <si>
    <t>23.1.9.а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</si>
  <si>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</si>
  <si>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</si>
  <si>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</si>
  <si>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</si>
  <si>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23.2.1.а</t>
  </si>
  <si>
    <t>23.2.2</t>
  </si>
  <si>
    <t>поставщикам покупной энергии всего, в том числе:</t>
  </si>
  <si>
    <t>23.2.2.1</t>
  </si>
  <si>
    <t>на оптовом рынке электрической энергии и мощности</t>
  </si>
  <si>
    <t>23.2.2.1.а</t>
  </si>
  <si>
    <t>23.2.2.2</t>
  </si>
  <si>
    <t>на розничных рынках</t>
  </si>
  <si>
    <t>23.2.2.2.а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</si>
  <si>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</si>
  <si>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</si>
  <si>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</si>
  <si>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</si>
  <si>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по оплате услуг территориальных сетевых организаций</t>
  </si>
  <si>
    <t>23.2.4.а</t>
  </si>
  <si>
    <t>23.2.5</t>
  </si>
  <si>
    <t>перед персоналом по оплате труда</t>
  </si>
  <si>
    <t>23.2.5.а</t>
  </si>
  <si>
    <t>23.2.6</t>
  </si>
  <si>
    <t>перед бюджетами и внебюджетными фондами</t>
  </si>
  <si>
    <t>23.2.6.а</t>
  </si>
  <si>
    <t>23.2.7</t>
  </si>
  <si>
    <t>по договорам технологического присоединения</t>
  </si>
  <si>
    <t>23.2.7.а</t>
  </si>
  <si>
    <t>23.2.8</t>
  </si>
  <si>
    <t>по обязательствам перед поставщиками и подрядчиками по исполнению инвестиционной программы</t>
  </si>
  <si>
    <t>23.2.8.а</t>
  </si>
  <si>
    <t>23.2.9</t>
  </si>
  <si>
    <t>прочая кредиторская задолженность</t>
  </si>
  <si>
    <t>23.2.9.а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</si>
  <si>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</si>
  <si>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</si>
  <si>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</si>
  <si>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</si>
  <si>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</si>
  <si>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</si>
  <si>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</si>
  <si>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</si>
  <si>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</si>
  <si>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</si>
  <si>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</si>
  <si>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</si>
  <si>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</si>
  <si>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</si>
  <si>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</si>
  <si>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</si>
  <si>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</si>
  <si>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</si>
  <si>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</si>
  <si>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</si>
  <si>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</si>
  <si>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</si>
  <si>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</si>
  <si>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</si>
  <si>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</si>
  <si>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XXIV</t>
  </si>
  <si>
    <t>В отношении деятельности по производству электрической, тепловой энергии (мощности)</t>
  </si>
  <si>
    <t>х</t>
  </si>
  <si>
    <t>24.1</t>
  </si>
  <si>
    <t>Установленная электрическая мощность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</si>
  <si>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</si>
  <si>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</si>
  <si>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</si>
  <si>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</si>
  <si>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</si>
  <si>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</si>
  <si>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</si>
  <si>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</si>
  <si>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</si>
  <si>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</si>
  <si>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</si>
  <si>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</si>
  <si>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</si>
  <si>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</si>
  <si>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</si>
  <si>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</si>
  <si>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</si>
  <si>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</si>
  <si>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</si>
  <si>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</si>
  <si>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</si>
  <si>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</si>
  <si>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</si>
  <si>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</si>
  <si>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</si>
  <si>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</si>
  <si>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</si>
  <si>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</si>
  <si>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</si>
  <si>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</si>
  <si>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</si>
  <si>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</si>
  <si>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</si>
  <si>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</si>
  <si>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</si>
  <si>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</si>
  <si>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</si>
  <si>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</si>
  <si>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</si>
  <si>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</si>
  <si>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</si>
  <si>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</si>
  <si>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</si>
  <si>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</si>
  <si>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25.3</t>
  </si>
  <si>
    <t>Заявленная мощность 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</si>
  <si>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</si>
  <si>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</si>
  <si>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</si>
  <si>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</si>
  <si>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</si>
  <si>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</si>
  <si>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</si>
  <si>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</si>
  <si>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Необходимая валовая выручка сетевой организации в части содержания (строка 1.3 - строка 2.2.1 - строка 2.2.2 - строка 2.1.2.1.1)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</si>
  <si>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</si>
  <si>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</si>
  <si>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</si>
  <si>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</si>
  <si>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</si>
  <si>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</si>
  <si>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</si>
  <si>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</si>
  <si>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</si>
  <si>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</si>
  <si>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</si>
  <si>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</si>
  <si>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</si>
  <si>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</si>
  <si>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</si>
  <si>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</si>
  <si>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</si>
  <si>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</si>
  <si>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</si>
  <si>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</si>
  <si>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</si>
  <si>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</si>
  <si>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</si>
  <si>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</si>
  <si>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</si>
  <si>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</si>
  <si>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</si>
  <si>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</si>
  <si>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</si>
  <si>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>27.3.2</t>
  </si>
  <si>
    <t>XXVIII</t>
  </si>
  <si>
    <t>Среднесписочная численность работников</t>
  </si>
  <si>
    <t>чел.</t>
  </si>
  <si>
    <t>2 Источники финансирования инвестиционной программы субъекта электроэнергетики</t>
  </si>
  <si>
    <t>Источники финансирования инвестиционной программы всего (строка I + строка II) всего, в том числе:</t>
  </si>
  <si>
    <t>Собственные средства всего, в том числе:</t>
  </si>
  <si>
    <t>Прибыль, направляемая на инвестиции, в том числе:</t>
  </si>
  <si>
    <t>полученная от реализации продукции и оказанных услуг по регулируемым ценам (тарифам):</t>
  </si>
  <si>
    <t>1.1.1.1</t>
  </si>
  <si>
    <t>производства и поставки электрической энергии и мощности</t>
  </si>
  <si>
    <t>1.1.1.1.1</t>
  </si>
  <si>
    <t>1.1.1.1.2</t>
  </si>
  <si>
    <t>1.1.1.1.3</t>
  </si>
  <si>
    <t>1.1.1.2</t>
  </si>
  <si>
    <t>производства и поставки тепловой энергии (мощности)</t>
  </si>
  <si>
    <t>1.1.1.3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</si>
  <si>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</si>
  <si>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</si>
  <si>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</si>
  <si>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</si>
  <si>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</si>
  <si>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</si>
  <si>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</si>
  <si>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</si>
  <si>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>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</si>
  <si>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</si>
  <si>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</si>
  <si>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</si>
  <si>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</si>
  <si>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</si>
  <si>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</si>
  <si>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</si>
  <si>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</si>
  <si>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</si>
  <si>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</si>
  <si>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</si>
  <si>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</si>
  <si>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</si>
  <si>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</si>
  <si>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</si>
  <si>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</si>
  <si>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1.2.1</t>
  </si>
  <si>
    <t>текущая амортизация, учтенная в ценах (тарифах) всего, в том числе:</t>
  </si>
  <si>
    <t>1.2.1.1</t>
  </si>
  <si>
    <t>производство и поставка электрической энергии и мощности</t>
  </si>
  <si>
    <t>1.2.1.1.1</t>
  </si>
  <si>
    <t>1.2.1.1.2</t>
  </si>
  <si>
    <t>1.2.1.1.3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</si>
  <si>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</si>
  <si>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</si>
  <si>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</si>
  <si>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</si>
  <si>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</si>
  <si>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</si>
  <si>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</si>
  <si>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</si>
  <si>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</si>
  <si>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прочая текущая амортизация</t>
  </si>
  <si>
    <t>1.2.3</t>
  </si>
  <si>
    <t>недоиспользованная амортизация прошлых лет всего, в том числе:</t>
  </si>
  <si>
    <t>1.2.3.1</t>
  </si>
  <si>
    <t>1.2.3.1.1</t>
  </si>
  <si>
    <t>1.2.3.1.2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</si>
  <si>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</si>
  <si>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</si>
  <si>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</si>
  <si>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</si>
  <si>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</si>
  <si>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</si>
  <si>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</si>
  <si>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</si>
  <si>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Возврат налога на добавленную стоимость ****</t>
  </si>
  <si>
    <t>Прочие собственные средства всего, в том числе:</t>
  </si>
  <si>
    <t>1.4.1</t>
  </si>
  <si>
    <t>средства от эмиссии акций</t>
  </si>
  <si>
    <t>1.4.2</t>
  </si>
  <si>
    <t>остаток собственных средств на начало года</t>
  </si>
  <si>
    <t>Привлеченные средства всего, в том числе:</t>
  </si>
  <si>
    <t>Кредиты</t>
  </si>
  <si>
    <t>Облигационные займы</t>
  </si>
  <si>
    <t>Вексели</t>
  </si>
  <si>
    <t>Займы организаций</t>
  </si>
  <si>
    <t>Бюджетное финансирование</t>
  </si>
  <si>
    <t>средства федерального бюджета</t>
  </si>
  <si>
    <t>2.5.1.1</t>
  </si>
  <si>
    <t>в том числе средства федерального бюджета, недоиспользованные в прошлых
периодах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</si>
  <si>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</si>
  <si>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</si>
  <si>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</si>
  <si>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Использование лизинга</t>
  </si>
  <si>
    <t>Прочие привлеченные средства</t>
  </si>
  <si>
    <t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</si>
  <si>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</si>
  <si>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
энергии;</t>
  </si>
  <si>
    <t>кредитов</t>
  </si>
  <si>
    <t>Для субъектов электроэнергетики осуществляющих регулируемые виды деятельности с использованием метода доходности инвестированного капитала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</si>
  <si>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</si>
  <si>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</si>
  <si>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</si>
  <si>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</si>
  <si>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</si>
  <si>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</si>
  <si>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Примечание:</t>
  </si>
  <si>
    <t>* В строках, содержащих слова "всего, в том числе" указывается сумма нижерасположенных строк соответствующего раздела (подраздела).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</si>
  <si>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заполняется.</t>
  </si>
  <si>
    <t>*** Указывается на основании заключенных договоров на оказание услуг по передаче электрической энергии.</t>
  </si>
  <si>
    <t>**** Указываются денежные средства в виде положительного сальдо от налога на добавленную стоимость к уплате и налога на добавленную стоимость к возврату, рассчитанные с учетом налогового вычета, в том числе.</t>
  </si>
  <si>
    <t>***** Указывается суммарно стоимость оказанных субъекту электроэнергетики услуг.</t>
  </si>
  <si>
    <t>нд</t>
  </si>
  <si>
    <t>Общество с ограниченной ответственностью "Жилищно-коммунальные системы"</t>
  </si>
  <si>
    <t xml:space="preserve">Приказом Министра Энергетики Московской области  № 46 от 16.12.2021 г.  </t>
  </si>
  <si>
    <t>Установка приборов учета с автоматическими системами контроля, класс напряжения 0,4 кВ, 39 шт:  12 шт. – 3-х фазные, 27 шт. – однофазные по адресу: г. Мытищи, ул. Индустриальная СТ "Борисовка"</t>
  </si>
  <si>
    <t>L_JKS_1.2.3.1.</t>
  </si>
  <si>
    <t>1.6.1.</t>
  </si>
  <si>
    <t>Приобретение ГАЗель Next (2 шт)</t>
  </si>
  <si>
    <t>L_JKS_1.6.1.</t>
  </si>
  <si>
    <t>1.6.2.</t>
  </si>
  <si>
    <t>Приобретение и установка программного обеспечения АСКУЭ</t>
  </si>
  <si>
    <t>L_JKS_1.6.2.</t>
  </si>
  <si>
    <t>Остаток финансирования капитальных вложений на 01.01.2023г. в прогнозных ценах соответствующих лет, млн. рублей
(с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</si>
  <si>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 в 2022г.</t>
  </si>
  <si>
    <t>Отклонения от плановых
показателей 2022г.</t>
  </si>
  <si>
    <t>Вывод объектов инвестиционной деятельности (мощностей) из эксплуатации в 2022г.</t>
  </si>
  <si>
    <t>2024</t>
  </si>
  <si>
    <t>Финансирование капитальных вложений 2024г., млн. рублей (с НДС)</t>
  </si>
  <si>
    <t>Отклонение от плана финансирования капитальных вложений 2024г.</t>
  </si>
  <si>
    <t>Отчетный 2024г.</t>
  </si>
  <si>
    <t>Отклонение от плановых значений 2024г.</t>
  </si>
  <si>
    <t>31.12.2024</t>
  </si>
  <si>
    <t>Фактический объем финансирования капитальных вложений на 01.01.2025г., 
млн. рублей
(с НДС)</t>
  </si>
  <si>
    <t>Остаток финансирования капитальных вложений на 01.01.2025г. в прогнозных ценах соответствующих лет,
млн. рублей
(с НДС)</t>
  </si>
  <si>
    <t>2025</t>
  </si>
  <si>
    <t>Фактический объем освоения капитальных вложений на 01.01.2025г., млн. рублей
(без НДС)</t>
  </si>
  <si>
    <t>Остаток освоения капитальных вложений на 01.01.2025г., млн. рублей (без НДС)</t>
  </si>
  <si>
    <t>Освоение капитальных вложений 2024г.,
млн. рублей (без НДС)</t>
  </si>
  <si>
    <t>Отклонение от плана освоения капитальных вложений 2024г.</t>
  </si>
  <si>
    <t>Принятие основных средств и нематериальных активов к бухгалтерскому учету в 2024г.</t>
  </si>
  <si>
    <t>Отклонение от плана ввода основных средств 2024г.</t>
  </si>
  <si>
    <t>Отклонения от плановых показателей 2024г.</t>
  </si>
  <si>
    <t>Ввод объектов инвестиционной деятельности (мощностей) в эксплуатацию в 2024г.</t>
  </si>
  <si>
    <t>Московская область</t>
  </si>
  <si>
    <t>Отчетный год 2024</t>
  </si>
  <si>
    <t>Отклонения от плановых значений года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</si>
</sst>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6.5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5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2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</cellStyleXfs>
  <cellXfs count="372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top"/>
    </xf>
    <xf numFmtId="0" fontId="6" fillId="0" borderId="0" xfId="1" applyFont="1" applyAlignment="1">
      <alignment horizontal="left"/>
    </xf>
    <xf numFmtId="0" fontId="6" fillId="0" borderId="13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top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center" wrapText="1"/>
    </xf>
    <xf numFmtId="0" fontId="4" fillId="0" borderId="0" xfId="1" applyFont="1" applyAlignment="1">
      <alignment horizontal="center" vertical="top"/>
    </xf>
    <xf numFmtId="49" fontId="8" fillId="0" borderId="0" xfId="1" applyNumberFormat="1" applyFont="1" applyAlignment="1">
      <alignment horizontal="center" wrapText="1"/>
    </xf>
    <xf numFmtId="0" fontId="7" fillId="0" borderId="13" xfId="1" applyFont="1" applyBorder="1" applyAlignment="1">
      <alignment horizontal="center" vertical="center" textRotation="90" wrapText="1"/>
    </xf>
    <xf numFmtId="0" fontId="7" fillId="0" borderId="13" xfId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0" fontId="7" fillId="0" borderId="13" xfId="1" applyFont="1" applyBorder="1" applyAlignment="1">
      <alignment horizontal="left" wrapText="1"/>
    </xf>
    <xf numFmtId="0" fontId="7" fillId="0" borderId="13" xfId="1" applyFont="1" applyBorder="1" applyAlignment="1">
      <alignment horizontal="center" vertical="center" wrapText="1"/>
    </xf>
    <xf numFmtId="0" fontId="4" fillId="0" borderId="0" xfId="1" applyFont="1"/>
    <xf numFmtId="49" fontId="7" fillId="0" borderId="0" xfId="1" applyNumberFormat="1" applyFont="1" applyAlignment="1">
      <alignment horizontal="center" wrapText="1"/>
    </xf>
    <xf numFmtId="0" fontId="4" fillId="0" borderId="13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/>
    </xf>
    <xf numFmtId="49" fontId="4" fillId="0" borderId="13" xfId="1" applyNumberFormat="1" applyFont="1" applyBorder="1" applyAlignment="1">
      <alignment horizontal="center"/>
    </xf>
    <xf numFmtId="0" fontId="4" fillId="0" borderId="13" xfId="1" applyFont="1" applyBorder="1" applyAlignment="1">
      <alignment horizontal="left" wrapText="1"/>
    </xf>
    <xf numFmtId="0" fontId="3" fillId="0" borderId="0" xfId="1" applyFont="1"/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 vertical="top"/>
    </xf>
    <xf numFmtId="0" fontId="9" fillId="0" borderId="13" xfId="1" applyFont="1" applyBorder="1" applyAlignment="1">
      <alignment horizontal="center" vertical="center" textRotation="90" wrapText="1"/>
    </xf>
    <xf numFmtId="0" fontId="9" fillId="0" borderId="13" xfId="1" applyFont="1" applyBorder="1" applyAlignment="1">
      <alignment horizontal="center" vertical="top"/>
    </xf>
    <xf numFmtId="0" fontId="8" fillId="0" borderId="0" xfId="1" applyFont="1" applyAlignment="1">
      <alignment horizontal="center"/>
    </xf>
    <xf numFmtId="49" fontId="8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right" vertical="top" wrapText="1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0" fontId="4" fillId="0" borderId="0" xfId="1" applyFont="1" applyAlignment="1">
      <alignment horizontal="left" indent="1"/>
    </xf>
    <xf numFmtId="0" fontId="4" fillId="0" borderId="6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top"/>
    </xf>
    <xf numFmtId="0" fontId="4" fillId="0" borderId="26" xfId="1" applyFont="1" applyBorder="1" applyAlignment="1">
      <alignment horizontal="center" vertical="top"/>
    </xf>
    <xf numFmtId="0" fontId="4" fillId="0" borderId="9" xfId="1" applyFont="1" applyBorder="1" applyAlignment="1">
      <alignment horizontal="center" vertical="top"/>
    </xf>
    <xf numFmtId="0" fontId="9" fillId="0" borderId="13" xfId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left" wrapText="1"/>
    </xf>
    <xf numFmtId="164" fontId="6" fillId="0" borderId="13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9" fontId="6" fillId="0" borderId="13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164" fontId="6" fillId="0" borderId="13" xfId="1" applyNumberFormat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164" fontId="7" fillId="0" borderId="13" xfId="1" applyNumberFormat="1" applyFont="1" applyBorder="1" applyAlignment="1">
      <alignment horizontal="center" vertical="center" wrapText="1"/>
    </xf>
    <xf numFmtId="164" fontId="7" fillId="0" borderId="13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65" fontId="7" fillId="0" borderId="13" xfId="1" applyNumberFormat="1" applyFont="1" applyBorder="1" applyAlignment="1">
      <alignment horizontal="center" vertical="center"/>
    </xf>
    <xf numFmtId="14" fontId="4" fillId="0" borderId="13" xfId="1" applyNumberFormat="1" applyFont="1" applyBorder="1" applyAlignment="1">
      <alignment horizontal="center" vertical="center"/>
    </xf>
    <xf numFmtId="49" fontId="9" fillId="0" borderId="13" xfId="1" applyNumberFormat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0" fontId="4" fillId="0" borderId="41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/>
    </xf>
    <xf numFmtId="4" fontId="4" fillId="0" borderId="43" xfId="1" applyNumberFormat="1" applyFont="1" applyFill="1" applyBorder="1" applyAlignment="1">
      <alignment horizontal="center" vertical="center"/>
    </xf>
    <xf numFmtId="4" fontId="4" fillId="0" borderId="12" xfId="1" applyNumberFormat="1" applyFont="1" applyFill="1" applyBorder="1" applyAlignment="1">
      <alignment horizontal="center" vertical="center"/>
    </xf>
    <xf numFmtId="4" fontId="4" fillId="0" borderId="7" xfId="1" applyNumberFormat="1" applyFont="1" applyFill="1" applyBorder="1" applyAlignment="1">
      <alignment horizontal="center" vertical="center"/>
    </xf>
    <xf numFmtId="10" fontId="4" fillId="0" borderId="7" xfId="1" applyNumberFormat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/>
    </xf>
    <xf numFmtId="0" fontId="4" fillId="0" borderId="30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/>
    </xf>
    <xf numFmtId="4" fontId="4" fillId="0" borderId="40" xfId="1" applyNumberFormat="1" applyFont="1" applyFill="1" applyBorder="1" applyAlignment="1">
      <alignment horizontal="center" vertical="center"/>
    </xf>
    <xf numFmtId="4" fontId="4" fillId="0" borderId="13" xfId="1" applyNumberFormat="1" applyFont="1" applyFill="1" applyBorder="1" applyAlignment="1">
      <alignment horizontal="center" vertical="center"/>
    </xf>
    <xf numFmtId="2" fontId="4" fillId="0" borderId="13" xfId="1" applyNumberFormat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2" fontId="4" fillId="0" borderId="3" xfId="1" applyNumberFormat="1" applyFont="1" applyFill="1" applyBorder="1" applyAlignment="1">
      <alignment horizontal="center" vertical="center"/>
    </xf>
    <xf numFmtId="10" fontId="4" fillId="0" borderId="3" xfId="1" applyNumberFormat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left" vertical="center" wrapText="1"/>
    </xf>
    <xf numFmtId="0" fontId="4" fillId="0" borderId="44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4" fontId="4" fillId="0" borderId="39" xfId="1" applyNumberFormat="1" applyFont="1" applyFill="1" applyBorder="1" applyAlignment="1">
      <alignment horizontal="center" vertical="center"/>
    </xf>
    <xf numFmtId="4" fontId="4" fillId="0" borderId="46" xfId="1" applyNumberFormat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10" fontId="4" fillId="0" borderId="46" xfId="1" applyNumberFormat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left" vertical="center" wrapText="1"/>
    </xf>
    <xf numFmtId="4" fontId="4" fillId="0" borderId="30" xfId="1" applyNumberFormat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4" fontId="4" fillId="0" borderId="35" xfId="1" applyNumberFormat="1" applyFont="1" applyFill="1" applyBorder="1" applyAlignment="1">
      <alignment horizontal="center" vertical="center"/>
    </xf>
    <xf numFmtId="2" fontId="4" fillId="0" borderId="36" xfId="1" applyNumberFormat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10" fontId="4" fillId="0" borderId="36" xfId="1" applyNumberFormat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left" vertical="center" wrapText="1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2" fontId="4" fillId="0" borderId="12" xfId="1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0" fontId="4" fillId="0" borderId="12" xfId="1" applyNumberFormat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left" vertical="center" wrapText="1"/>
    </xf>
    <xf numFmtId="4" fontId="4" fillId="0" borderId="24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/>
    </xf>
    <xf numFmtId="0" fontId="4" fillId="0" borderId="6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center" vertical="top"/>
    </xf>
    <xf numFmtId="0" fontId="11" fillId="0" borderId="26" xfId="1" applyFont="1" applyFill="1" applyBorder="1" applyAlignment="1">
      <alignment horizontal="center" vertical="top"/>
    </xf>
    <xf numFmtId="0" fontId="11" fillId="0" borderId="34" xfId="1" applyFont="1" applyFill="1" applyBorder="1" applyAlignment="1">
      <alignment horizontal="center" vertical="top"/>
    </xf>
    <xf numFmtId="0" fontId="11" fillId="0" borderId="36" xfId="1" applyFont="1" applyFill="1" applyBorder="1" applyAlignment="1">
      <alignment horizontal="center" vertical="top"/>
    </xf>
    <xf numFmtId="0" fontId="4" fillId="0" borderId="0" xfId="1" applyFont="1" applyFill="1" applyAlignment="1">
      <alignment horizontal="left"/>
    </xf>
    <xf numFmtId="0" fontId="5" fillId="0" borderId="1" xfId="1" applyFont="1" applyFill="1" applyBorder="1" applyAlignment="1">
      <alignment horizontal="left"/>
    </xf>
    <xf numFmtId="0" fontId="4" fillId="0" borderId="0" xfId="1" applyFont="1" applyFill="1"/>
    <xf numFmtId="0" fontId="4" fillId="2" borderId="30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4" fontId="4" fillId="2" borderId="30" xfId="1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10" fontId="4" fillId="2" borderId="13" xfId="1" applyNumberFormat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/>
    </xf>
    <xf numFmtId="4" fontId="4" fillId="2" borderId="13" xfId="1" applyNumberFormat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4" fontId="4" fillId="2" borderId="35" xfId="1" applyNumberFormat="1" applyFont="1" applyFill="1" applyBorder="1" applyAlignment="1">
      <alignment horizontal="center" vertical="center"/>
    </xf>
    <xf numFmtId="2" fontId="4" fillId="2" borderId="36" xfId="1" applyNumberFormat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10" fontId="4" fillId="2" borderId="36" xfId="1" applyNumberFormat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left" vertical="center" wrapText="1"/>
    </xf>
    <xf numFmtId="0" fontId="4" fillId="2" borderId="24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4" fontId="4" fillId="2" borderId="24" xfId="1" applyNumberFormat="1" applyFont="1" applyFill="1" applyBorder="1" applyAlignment="1">
      <alignment horizontal="center" vertical="center"/>
    </xf>
    <xf numFmtId="2" fontId="4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10" fontId="4" fillId="2" borderId="12" xfId="1" applyNumberFormat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left" vertical="center" wrapText="1"/>
    </xf>
    <xf numFmtId="4" fontId="13" fillId="0" borderId="30" xfId="1" applyNumberFormat="1" applyFont="1" applyFill="1" applyBorder="1" applyAlignment="1">
      <alignment horizontal="center" vertical="center"/>
    </xf>
    <xf numFmtId="4" fontId="13" fillId="2" borderId="30" xfId="1" applyNumberFormat="1" applyFont="1" applyFill="1" applyBorder="1" applyAlignment="1">
      <alignment horizontal="center" vertical="center"/>
    </xf>
    <xf numFmtId="4" fontId="13" fillId="2" borderId="24" xfId="1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textRotation="90" wrapText="1"/>
    </xf>
    <xf numFmtId="0" fontId="6" fillId="0" borderId="10" xfId="1" applyFont="1" applyBorder="1" applyAlignment="1">
      <alignment horizontal="center" vertical="center" textRotation="90" wrapText="1"/>
    </xf>
    <xf numFmtId="0" fontId="6" fillId="0" borderId="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textRotation="90" wrapText="1"/>
    </xf>
    <xf numFmtId="0" fontId="6" fillId="0" borderId="11" xfId="1" applyFont="1" applyBorder="1" applyAlignment="1">
      <alignment horizontal="center" vertical="center" textRotation="90" wrapText="1"/>
    </xf>
    <xf numFmtId="0" fontId="6" fillId="0" borderId="3" xfId="1" applyFont="1" applyBorder="1" applyAlignment="1">
      <alignment horizontal="center" vertical="center" textRotation="90" wrapText="1"/>
    </xf>
    <xf numFmtId="0" fontId="6" fillId="0" borderId="12" xfId="1" applyFont="1" applyBorder="1" applyAlignment="1">
      <alignment horizontal="center" vertical="center" textRotation="90" wrapText="1"/>
    </xf>
    <xf numFmtId="49" fontId="4" fillId="0" borderId="1" xfId="1" applyNumberFormat="1" applyFont="1" applyBorder="1" applyAlignment="1">
      <alignment horizontal="center" wrapText="1"/>
    </xf>
    <xf numFmtId="0" fontId="3" fillId="0" borderId="2" xfId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/>
    </xf>
    <xf numFmtId="0" fontId="3" fillId="0" borderId="0" xfId="1" applyFont="1" applyAlignment="1">
      <alignment horizontal="right" vertical="top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wrapText="1"/>
    </xf>
    <xf numFmtId="0" fontId="4" fillId="0" borderId="2" xfId="1" applyFont="1" applyBorder="1" applyAlignment="1">
      <alignment horizontal="center" vertical="top"/>
    </xf>
    <xf numFmtId="0" fontId="7" fillId="0" borderId="10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right" vertical="top" wrapText="1"/>
    </xf>
    <xf numFmtId="0" fontId="8" fillId="0" borderId="0" xfId="1" applyFont="1" applyAlignment="1">
      <alignment horizontal="center"/>
    </xf>
    <xf numFmtId="0" fontId="8" fillId="0" borderId="1" xfId="1" applyFont="1" applyBorder="1" applyAlignment="1">
      <alignment horizontal="center" wrapText="1"/>
    </xf>
    <xf numFmtId="0" fontId="4" fillId="0" borderId="0" xfId="1" applyFont="1" applyAlignment="1">
      <alignment horizontal="center" vertical="top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8" fillId="0" borderId="0" xfId="1" applyFont="1" applyAlignment="1">
      <alignment horizont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right" vertical="top" wrapText="1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9" fillId="0" borderId="4" xfId="1" applyFont="1" applyBorder="1" applyAlignment="1">
      <alignment horizontal="center" vertical="center" textRotation="90" wrapText="1"/>
    </xf>
    <xf numFmtId="0" fontId="9" fillId="0" borderId="6" xfId="1" applyFont="1" applyBorder="1" applyAlignment="1">
      <alignment horizontal="center" vertical="center" textRotation="90" wrapText="1"/>
    </xf>
    <xf numFmtId="49" fontId="3" fillId="0" borderId="1" xfId="1" applyNumberFormat="1" applyFont="1" applyBorder="1" applyAlignment="1">
      <alignment horizontal="center" wrapText="1"/>
    </xf>
    <xf numFmtId="0" fontId="9" fillId="0" borderId="0" xfId="1" applyFont="1" applyAlignment="1">
      <alignment horizontal="center" vertical="top"/>
    </xf>
    <xf numFmtId="0" fontId="9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 vertical="top"/>
    </xf>
    <xf numFmtId="0" fontId="7" fillId="0" borderId="4" xfId="1" applyFont="1" applyFill="1" applyBorder="1" applyAlignment="1">
      <alignment horizontal="left" vertical="center" indent="2"/>
    </xf>
    <xf numFmtId="0" fontId="7" fillId="0" borderId="5" xfId="1" applyFont="1" applyFill="1" applyBorder="1" applyAlignment="1">
      <alignment horizontal="left" vertical="center" indent="2"/>
    </xf>
    <xf numFmtId="0" fontId="7" fillId="0" borderId="6" xfId="1" applyFont="1" applyFill="1" applyBorder="1" applyAlignment="1">
      <alignment horizontal="left" vertical="center" indent="2"/>
    </xf>
    <xf numFmtId="0" fontId="7" fillId="0" borderId="32" xfId="1" applyFont="1" applyFill="1" applyBorder="1" applyAlignment="1">
      <alignment horizontal="left" vertical="center" indent="2"/>
    </xf>
    <xf numFmtId="0" fontId="7" fillId="0" borderId="33" xfId="1" applyFont="1" applyFill="1" applyBorder="1" applyAlignment="1">
      <alignment horizontal="left" vertical="center" indent="2"/>
    </xf>
    <xf numFmtId="0" fontId="7" fillId="0" borderId="34" xfId="1" applyFont="1" applyFill="1" applyBorder="1" applyAlignment="1">
      <alignment horizontal="left" vertical="center" indent="2"/>
    </xf>
    <xf numFmtId="0" fontId="4" fillId="0" borderId="0" xfId="1" applyFont="1" applyAlignment="1">
      <alignment horizontal="left" wrapText="1"/>
    </xf>
    <xf numFmtId="49" fontId="10" fillId="0" borderId="1" xfId="1" applyNumberFormat="1" applyFont="1" applyBorder="1" applyAlignment="1">
      <alignment horizontal="center"/>
    </xf>
    <xf numFmtId="0" fontId="7" fillId="0" borderId="4" xfId="1" applyFont="1" applyFill="1" applyBorder="1" applyAlignment="1">
      <alignment horizontal="left" vertical="center" wrapText="1" indent="1"/>
    </xf>
    <xf numFmtId="0" fontId="7" fillId="0" borderId="5" xfId="1" applyFont="1" applyFill="1" applyBorder="1" applyAlignment="1">
      <alignment horizontal="left" vertical="center" wrapText="1" indent="1"/>
    </xf>
    <xf numFmtId="0" fontId="7" fillId="0" borderId="6" xfId="1" applyFont="1" applyFill="1" applyBorder="1" applyAlignment="1">
      <alignment horizontal="left" vertical="center" wrapText="1" indent="1"/>
    </xf>
    <xf numFmtId="0" fontId="7" fillId="0" borderId="4" xfId="1" applyFont="1" applyFill="1" applyBorder="1" applyAlignment="1">
      <alignment horizontal="left" vertical="center" wrapText="1" indent="2"/>
    </xf>
    <xf numFmtId="0" fontId="7" fillId="0" borderId="5" xfId="1" applyFont="1" applyFill="1" applyBorder="1" applyAlignment="1">
      <alignment horizontal="left" vertical="center" wrapText="1" indent="2"/>
    </xf>
    <xf numFmtId="0" fontId="7" fillId="0" borderId="6" xfId="1" applyFont="1" applyFill="1" applyBorder="1" applyAlignment="1">
      <alignment horizontal="left" vertical="center" wrapText="1" indent="2"/>
    </xf>
    <xf numFmtId="0" fontId="7" fillId="0" borderId="4" xfId="1" applyFont="1" applyFill="1" applyBorder="1" applyAlignment="1">
      <alignment horizontal="left" vertical="center" wrapText="1" indent="3"/>
    </xf>
    <xf numFmtId="0" fontId="7" fillId="0" borderId="5" xfId="1" applyFont="1" applyFill="1" applyBorder="1" applyAlignment="1">
      <alignment horizontal="left" vertical="center" wrapText="1" indent="3"/>
    </xf>
    <xf numFmtId="0" fontId="7" fillId="0" borderId="6" xfId="1" applyFont="1" applyFill="1" applyBorder="1" applyAlignment="1">
      <alignment horizontal="left" vertical="center" wrapText="1" indent="3"/>
    </xf>
    <xf numFmtId="0" fontId="7" fillId="0" borderId="4" xfId="1" applyFont="1" applyFill="1" applyBorder="1" applyAlignment="1">
      <alignment horizontal="left" vertical="center" indent="1"/>
    </xf>
    <xf numFmtId="0" fontId="7" fillId="0" borderId="5" xfId="1" applyFont="1" applyFill="1" applyBorder="1" applyAlignment="1">
      <alignment horizontal="left" vertical="center" indent="1"/>
    </xf>
    <xf numFmtId="0" fontId="7" fillId="0" borderId="6" xfId="1" applyFont="1" applyFill="1" applyBorder="1" applyAlignment="1">
      <alignment horizontal="left" vertical="center" indent="1"/>
    </xf>
    <xf numFmtId="0" fontId="7" fillId="0" borderId="32" xfId="1" applyFont="1" applyFill="1" applyBorder="1" applyAlignment="1">
      <alignment horizontal="left" vertical="center" indent="1"/>
    </xf>
    <xf numFmtId="0" fontId="7" fillId="0" borderId="33" xfId="1" applyFont="1" applyFill="1" applyBorder="1" applyAlignment="1">
      <alignment horizontal="left" vertical="center" indent="1"/>
    </xf>
    <xf numFmtId="0" fontId="7" fillId="0" borderId="34" xfId="1" applyFont="1" applyFill="1" applyBorder="1" applyAlignment="1">
      <alignment horizontal="left" vertical="center" indent="1"/>
    </xf>
    <xf numFmtId="0" fontId="7" fillId="0" borderId="10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11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 indent="4"/>
    </xf>
    <xf numFmtId="0" fontId="7" fillId="0" borderId="5" xfId="1" applyFont="1" applyFill="1" applyBorder="1" applyAlignment="1">
      <alignment horizontal="left" vertical="center" indent="4"/>
    </xf>
    <xf numFmtId="0" fontId="7" fillId="0" borderId="6" xfId="1" applyFont="1" applyFill="1" applyBorder="1" applyAlignment="1">
      <alignment horizontal="left" vertical="center" indent="4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 indent="3"/>
    </xf>
    <xf numFmtId="0" fontId="7" fillId="0" borderId="5" xfId="1" applyFont="1" applyFill="1" applyBorder="1" applyAlignment="1">
      <alignment horizontal="left" vertical="center" indent="3"/>
    </xf>
    <xf numFmtId="0" fontId="7" fillId="0" borderId="6" xfId="1" applyFont="1" applyFill="1" applyBorder="1" applyAlignment="1">
      <alignment horizontal="left" vertical="center" indent="3"/>
    </xf>
    <xf numFmtId="0" fontId="7" fillId="0" borderId="4" xfId="1" applyFont="1" applyFill="1" applyBorder="1" applyAlignment="1">
      <alignment horizontal="left" vertical="center" wrapText="1" indent="4"/>
    </xf>
    <xf numFmtId="0" fontId="7" fillId="0" borderId="5" xfId="1" applyFont="1" applyFill="1" applyBorder="1" applyAlignment="1">
      <alignment horizontal="left" vertical="center" wrapText="1" indent="4"/>
    </xf>
    <xf numFmtId="0" fontId="7" fillId="0" borderId="6" xfId="1" applyFont="1" applyFill="1" applyBorder="1" applyAlignment="1">
      <alignment horizontal="left" vertical="center" wrapText="1" indent="4"/>
    </xf>
    <xf numFmtId="0" fontId="7" fillId="0" borderId="4" xfId="1" applyFont="1" applyFill="1" applyBorder="1" applyAlignment="1">
      <alignment horizontal="left" vertical="center" indent="5"/>
    </xf>
    <xf numFmtId="0" fontId="7" fillId="0" borderId="5" xfId="1" applyFont="1" applyFill="1" applyBorder="1" applyAlignment="1">
      <alignment horizontal="left" vertical="center" indent="5"/>
    </xf>
    <xf numFmtId="0" fontId="7" fillId="0" borderId="6" xfId="1" applyFont="1" applyFill="1" applyBorder="1" applyAlignment="1">
      <alignment horizontal="left" vertical="center" indent="5"/>
    </xf>
    <xf numFmtId="0" fontId="11" fillId="0" borderId="32" xfId="1" applyFont="1" applyFill="1" applyBorder="1" applyAlignment="1">
      <alignment horizontal="center" vertical="top"/>
    </xf>
    <xf numFmtId="0" fontId="11" fillId="0" borderId="33" xfId="1" applyFont="1" applyFill="1" applyBorder="1" applyAlignment="1">
      <alignment horizontal="center" vertical="top"/>
    </xf>
    <xf numFmtId="0" fontId="11" fillId="0" borderId="34" xfId="1" applyFont="1" applyFill="1" applyBorder="1" applyAlignment="1">
      <alignment horizontal="center" vertical="top"/>
    </xf>
    <xf numFmtId="0" fontId="4" fillId="0" borderId="39" xfId="1" applyFont="1" applyFill="1" applyBorder="1" applyAlignment="1">
      <alignment horizontal="left" vertical="center"/>
    </xf>
    <xf numFmtId="0" fontId="4" fillId="0" borderId="21" xfId="1" applyFont="1" applyFill="1" applyBorder="1" applyAlignment="1">
      <alignment horizontal="left" vertical="center"/>
    </xf>
    <xf numFmtId="0" fontId="4" fillId="0" borderId="22" xfId="1" applyFont="1" applyFill="1" applyBorder="1" applyAlignment="1">
      <alignment horizontal="left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5" fillId="0" borderId="2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 indent="3"/>
    </xf>
    <xf numFmtId="0" fontId="7" fillId="0" borderId="2" xfId="1" applyFont="1" applyFill="1" applyBorder="1" applyAlignment="1">
      <alignment horizontal="left" vertical="center" indent="3"/>
    </xf>
    <xf numFmtId="0" fontId="7" fillId="0" borderId="9" xfId="1" applyFont="1" applyFill="1" applyBorder="1" applyAlignment="1">
      <alignment horizontal="left" vertical="center" indent="3"/>
    </xf>
    <xf numFmtId="0" fontId="7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horizontal="left" vertical="center"/>
    </xf>
    <xf numFmtId="0" fontId="7" fillId="0" borderId="34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7" fillId="2" borderId="11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 indent="2"/>
    </xf>
    <xf numFmtId="0" fontId="7" fillId="2" borderId="5" xfId="1" applyFont="1" applyFill="1" applyBorder="1" applyAlignment="1">
      <alignment horizontal="left" vertical="center" indent="2"/>
    </xf>
    <xf numFmtId="0" fontId="7" fillId="2" borderId="6" xfId="1" applyFont="1" applyFill="1" applyBorder="1" applyAlignment="1">
      <alignment horizontal="left" vertical="center" indent="2"/>
    </xf>
    <xf numFmtId="0" fontId="7" fillId="2" borderId="32" xfId="1" applyFont="1" applyFill="1" applyBorder="1" applyAlignment="1">
      <alignment horizontal="left" vertical="center" indent="2"/>
    </xf>
    <xf numFmtId="0" fontId="7" fillId="2" borderId="33" xfId="1" applyFont="1" applyFill="1" applyBorder="1" applyAlignment="1">
      <alignment horizontal="left" vertical="center" indent="2"/>
    </xf>
    <xf numFmtId="0" fontId="7" fillId="2" borderId="34" xfId="1" applyFont="1" applyFill="1" applyBorder="1" applyAlignment="1">
      <alignment horizontal="left" vertical="center" indent="2"/>
    </xf>
    <xf numFmtId="0" fontId="7" fillId="2" borderId="10" xfId="1" applyFont="1" applyFill="1" applyBorder="1" applyAlignment="1">
      <alignment horizontal="left" vertical="center" indent="1"/>
    </xf>
    <xf numFmtId="0" fontId="7" fillId="2" borderId="1" xfId="1" applyFont="1" applyFill="1" applyBorder="1" applyAlignment="1">
      <alignment horizontal="left" vertical="center" indent="1"/>
    </xf>
    <xf numFmtId="0" fontId="7" fillId="2" borderId="11" xfId="1" applyFont="1" applyFill="1" applyBorder="1" applyAlignment="1">
      <alignment horizontal="left" vertical="center" indent="1"/>
    </xf>
    <xf numFmtId="0" fontId="7" fillId="2" borderId="4" xfId="1" applyFont="1" applyFill="1" applyBorder="1" applyAlignment="1">
      <alignment horizontal="left" vertical="center" indent="1"/>
    </xf>
    <xf numFmtId="0" fontId="7" fillId="2" borderId="5" xfId="1" applyFont="1" applyFill="1" applyBorder="1" applyAlignment="1">
      <alignment horizontal="left" vertical="center" indent="1"/>
    </xf>
    <xf numFmtId="0" fontId="7" fillId="2" borderId="6" xfId="1" applyFont="1" applyFill="1" applyBorder="1" applyAlignment="1">
      <alignment horizontal="left" vertical="center" indent="1"/>
    </xf>
    <xf numFmtId="0" fontId="7" fillId="2" borderId="4" xfId="1" applyFont="1" applyFill="1" applyBorder="1" applyAlignment="1">
      <alignment horizontal="left" vertical="center" indent="3"/>
    </xf>
    <xf numFmtId="0" fontId="7" fillId="2" borderId="5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0" fontId="7" fillId="0" borderId="10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horizontal="left" vertical="center" indent="1"/>
    </xf>
    <xf numFmtId="0" fontId="7" fillId="0" borderId="11" xfId="1" applyFont="1" applyFill="1" applyBorder="1" applyAlignment="1">
      <alignment horizontal="left" vertical="center" indent="1"/>
    </xf>
    <xf numFmtId="0" fontId="7" fillId="0" borderId="8" xfId="1" applyFont="1" applyFill="1" applyBorder="1" applyAlignment="1">
      <alignment horizontal="left" vertical="center" indent="1"/>
    </xf>
    <xf numFmtId="0" fontId="7" fillId="0" borderId="2" xfId="1" applyFont="1" applyFill="1" applyBorder="1" applyAlignment="1">
      <alignment horizontal="left" vertical="center" indent="1"/>
    </xf>
    <xf numFmtId="0" fontId="7" fillId="0" borderId="9" xfId="1" applyFont="1" applyFill="1" applyBorder="1" applyAlignment="1">
      <alignment horizontal="left" vertical="center" indent="1"/>
    </xf>
    <xf numFmtId="0" fontId="7" fillId="0" borderId="23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7" fillId="0" borderId="22" xfId="1" applyFont="1" applyFill="1" applyBorder="1" applyAlignment="1">
      <alignment horizontal="left" vertical="center" wrapText="1"/>
    </xf>
    <xf numFmtId="0" fontId="10" fillId="0" borderId="0" xfId="1" applyFont="1" applyAlignment="1">
      <alignment horizontal="center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0" fillId="0" borderId="1" xfId="1" applyFont="1" applyBorder="1" applyAlignment="1">
      <alignment horizontal="center" wrapText="1"/>
    </xf>
    <xf numFmtId="49" fontId="10" fillId="0" borderId="0" xfId="1" applyNumberFormat="1" applyFont="1" applyAlignment="1">
      <alignment horizontal="left" wrapText="1"/>
    </xf>
    <xf numFmtId="0" fontId="4" fillId="0" borderId="8" xfId="1" applyFont="1" applyBorder="1" applyAlignment="1">
      <alignment horizontal="center" vertical="top"/>
    </xf>
    <xf numFmtId="0" fontId="4" fillId="0" borderId="9" xfId="1" applyFont="1" applyBorder="1" applyAlignment="1">
      <alignment horizontal="center" vertical="top"/>
    </xf>
    <xf numFmtId="0" fontId="5" fillId="0" borderId="27" xfId="1" applyFont="1" applyBorder="1" applyAlignment="1">
      <alignment horizontal="center"/>
    </xf>
    <xf numFmtId="0" fontId="5" fillId="0" borderId="28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7" fillId="0" borderId="14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</cellXfs>
  <cellStyles count="12">
    <cellStyle name="Обычный" xfId="0" builtinId="0"/>
    <cellStyle name="Обычный 2" xfId="1" xr:uid="{00000000-0005-0000-0000-000001000000}"/>
    <cellStyle name="Обычный 2 10 2" xfId="7" xr:uid="{00000000-0005-0000-0000-000002000000}"/>
    <cellStyle name="Обычный 2 2" xfId="5" xr:uid="{00000000-0005-0000-0000-000003000000}"/>
    <cellStyle name="Обычный 2 8 2" xfId="8" xr:uid="{00000000-0005-0000-0000-000004000000}"/>
    <cellStyle name="Обычный 3" xfId="4" xr:uid="{00000000-0005-0000-0000-000005000000}"/>
    <cellStyle name="Обычный 3 2" xfId="2" xr:uid="{00000000-0005-0000-0000-000006000000}"/>
    <cellStyle name="Обычный 3 4" xfId="6" xr:uid="{00000000-0005-0000-0000-000007000000}"/>
    <cellStyle name="Обычный 3 4 5" xfId="10" xr:uid="{00000000-0005-0000-0000-000008000000}"/>
    <cellStyle name="Обычный 7" xfId="3" xr:uid="{00000000-0005-0000-0000-000009000000}"/>
    <cellStyle name="Обычный 7 3" xfId="11" xr:uid="{00000000-0005-0000-0000-00000A000000}"/>
    <cellStyle name="Процентный 2" xfId="9" xr:uid="{00000000-0005-0000-0000-00000C000000}"/>
  </cellStyles>
  <dxfs count="0"/>
  <tableStyles count="0" defaultTableStyle="TableStyleMedium2" defaultPivotStyle="PivotStyleMedium9"/>
  <colors>
    <mruColors>
      <color rgb="FFFF66FF"/>
      <color rgb="FF00CC66"/>
      <color rgb="FF9933FF"/>
      <color rgb="FFFF33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view="pageBreakPreview" zoomScaleNormal="100" zoomScaleSheetLayoutView="100" workbookViewId="0">
      <selection activeCell="D19" sqref="D19"/>
    </sheetView>
  </sheetViews>
  <sheetFormatPr defaultColWidth="9.140625" defaultRowHeight="15.75" x14ac:dyDescent="0.25"/>
  <cols>
    <col min="1" max="1" width="8" style="5" customWidth="1"/>
    <col min="2" max="2" width="22" style="5" customWidth="1"/>
    <col min="3" max="3" width="9.7109375" style="5" customWidth="1"/>
    <col min="4" max="4" width="10.28515625" style="5" customWidth="1"/>
    <col min="5" max="5" width="12.7109375" style="5" customWidth="1"/>
    <col min="6" max="6" width="10.28515625" style="5" customWidth="1"/>
    <col min="7" max="7" width="10.7109375" style="5" customWidth="1"/>
    <col min="8" max="8" width="7.7109375" style="5" customWidth="1"/>
    <col min="9" max="9" width="9.42578125" style="5" customWidth="1"/>
    <col min="10" max="10" width="5.42578125" style="5" customWidth="1"/>
    <col min="11" max="11" width="9.5703125" style="5" customWidth="1"/>
    <col min="12" max="12" width="13.28515625" style="5" customWidth="1"/>
    <col min="13" max="13" width="10.140625" style="5" customWidth="1"/>
    <col min="14" max="14" width="10" style="5" customWidth="1"/>
    <col min="15" max="15" width="9.5703125" style="5" customWidth="1"/>
    <col min="16" max="17" width="5.42578125" style="5" customWidth="1"/>
    <col min="18" max="18" width="11.140625" style="5" customWidth="1"/>
    <col min="19" max="19" width="5.140625" style="5" customWidth="1"/>
    <col min="20" max="20" width="4.85546875" style="5" customWidth="1"/>
    <col min="21" max="21" width="5.140625" style="5" customWidth="1"/>
    <col min="22" max="22" width="3.7109375" style="5" customWidth="1"/>
    <col min="23" max="23" width="5.140625" style="5" customWidth="1"/>
    <col min="24" max="25" width="5.85546875" style="5" customWidth="1"/>
    <col min="26" max="26" width="5.42578125" style="5" customWidth="1"/>
    <col min="27" max="27" width="8.42578125" style="5" customWidth="1"/>
    <col min="28" max="28" width="10.5703125" style="5" customWidth="1"/>
    <col min="29" max="29" width="21" style="5" customWidth="1"/>
    <col min="30" max="256" width="9.140625" style="5"/>
    <col min="257" max="257" width="8" style="5" customWidth="1"/>
    <col min="258" max="258" width="22" style="5" customWidth="1"/>
    <col min="259" max="259" width="9.7109375" style="5" customWidth="1"/>
    <col min="260" max="262" width="10.28515625" style="5" customWidth="1"/>
    <col min="263" max="263" width="10.7109375" style="5" customWidth="1"/>
    <col min="264" max="273" width="5.42578125" style="5" customWidth="1"/>
    <col min="274" max="274" width="11.140625" style="5" customWidth="1"/>
    <col min="275" max="275" width="5.140625" style="5" customWidth="1"/>
    <col min="276" max="276" width="3.7109375" style="5" customWidth="1"/>
    <col min="277" max="277" width="5.140625" style="5" customWidth="1"/>
    <col min="278" max="278" width="3.7109375" style="5" customWidth="1"/>
    <col min="279" max="279" width="5.140625" style="5" customWidth="1"/>
    <col min="280" max="280" width="3.7109375" style="5" customWidth="1"/>
    <col min="281" max="281" width="5.140625" style="5" customWidth="1"/>
    <col min="282" max="282" width="3.7109375" style="5" customWidth="1"/>
    <col min="283" max="283" width="5.140625" style="5" customWidth="1"/>
    <col min="284" max="284" width="3.7109375" style="5" customWidth="1"/>
    <col min="285" max="285" width="6.7109375" style="5" customWidth="1"/>
    <col min="286" max="512" width="9.140625" style="5"/>
    <col min="513" max="513" width="8" style="5" customWidth="1"/>
    <col min="514" max="514" width="22" style="5" customWidth="1"/>
    <col min="515" max="515" width="9.7109375" style="5" customWidth="1"/>
    <col min="516" max="518" width="10.28515625" style="5" customWidth="1"/>
    <col min="519" max="519" width="10.7109375" style="5" customWidth="1"/>
    <col min="520" max="529" width="5.42578125" style="5" customWidth="1"/>
    <col min="530" max="530" width="11.140625" style="5" customWidth="1"/>
    <col min="531" max="531" width="5.140625" style="5" customWidth="1"/>
    <col min="532" max="532" width="3.7109375" style="5" customWidth="1"/>
    <col min="533" max="533" width="5.140625" style="5" customWidth="1"/>
    <col min="534" max="534" width="3.7109375" style="5" customWidth="1"/>
    <col min="535" max="535" width="5.140625" style="5" customWidth="1"/>
    <col min="536" max="536" width="3.7109375" style="5" customWidth="1"/>
    <col min="537" max="537" width="5.140625" style="5" customWidth="1"/>
    <col min="538" max="538" width="3.7109375" style="5" customWidth="1"/>
    <col min="539" max="539" width="5.140625" style="5" customWidth="1"/>
    <col min="540" max="540" width="3.7109375" style="5" customWidth="1"/>
    <col min="541" max="541" width="6.7109375" style="5" customWidth="1"/>
    <col min="542" max="768" width="9.140625" style="5"/>
    <col min="769" max="769" width="8" style="5" customWidth="1"/>
    <col min="770" max="770" width="22" style="5" customWidth="1"/>
    <col min="771" max="771" width="9.7109375" style="5" customWidth="1"/>
    <col min="772" max="774" width="10.28515625" style="5" customWidth="1"/>
    <col min="775" max="775" width="10.7109375" style="5" customWidth="1"/>
    <col min="776" max="785" width="5.42578125" style="5" customWidth="1"/>
    <col min="786" max="786" width="11.140625" style="5" customWidth="1"/>
    <col min="787" max="787" width="5.140625" style="5" customWidth="1"/>
    <col min="788" max="788" width="3.7109375" style="5" customWidth="1"/>
    <col min="789" max="789" width="5.140625" style="5" customWidth="1"/>
    <col min="790" max="790" width="3.7109375" style="5" customWidth="1"/>
    <col min="791" max="791" width="5.140625" style="5" customWidth="1"/>
    <col min="792" max="792" width="3.7109375" style="5" customWidth="1"/>
    <col min="793" max="793" width="5.140625" style="5" customWidth="1"/>
    <col min="794" max="794" width="3.7109375" style="5" customWidth="1"/>
    <col min="795" max="795" width="5.140625" style="5" customWidth="1"/>
    <col min="796" max="796" width="3.7109375" style="5" customWidth="1"/>
    <col min="797" max="797" width="6.7109375" style="5" customWidth="1"/>
    <col min="798" max="1024" width="9.140625" style="5"/>
    <col min="1025" max="1025" width="8" style="5" customWidth="1"/>
    <col min="1026" max="1026" width="22" style="5" customWidth="1"/>
    <col min="1027" max="1027" width="9.7109375" style="5" customWidth="1"/>
    <col min="1028" max="1030" width="10.28515625" style="5" customWidth="1"/>
    <col min="1031" max="1031" width="10.7109375" style="5" customWidth="1"/>
    <col min="1032" max="1041" width="5.42578125" style="5" customWidth="1"/>
    <col min="1042" max="1042" width="11.140625" style="5" customWidth="1"/>
    <col min="1043" max="1043" width="5.140625" style="5" customWidth="1"/>
    <col min="1044" max="1044" width="3.7109375" style="5" customWidth="1"/>
    <col min="1045" max="1045" width="5.140625" style="5" customWidth="1"/>
    <col min="1046" max="1046" width="3.7109375" style="5" customWidth="1"/>
    <col min="1047" max="1047" width="5.140625" style="5" customWidth="1"/>
    <col min="1048" max="1048" width="3.7109375" style="5" customWidth="1"/>
    <col min="1049" max="1049" width="5.140625" style="5" customWidth="1"/>
    <col min="1050" max="1050" width="3.7109375" style="5" customWidth="1"/>
    <col min="1051" max="1051" width="5.140625" style="5" customWidth="1"/>
    <col min="1052" max="1052" width="3.7109375" style="5" customWidth="1"/>
    <col min="1053" max="1053" width="6.7109375" style="5" customWidth="1"/>
    <col min="1054" max="1280" width="9.140625" style="5"/>
    <col min="1281" max="1281" width="8" style="5" customWidth="1"/>
    <col min="1282" max="1282" width="22" style="5" customWidth="1"/>
    <col min="1283" max="1283" width="9.7109375" style="5" customWidth="1"/>
    <col min="1284" max="1286" width="10.28515625" style="5" customWidth="1"/>
    <col min="1287" max="1287" width="10.7109375" style="5" customWidth="1"/>
    <col min="1288" max="1297" width="5.42578125" style="5" customWidth="1"/>
    <col min="1298" max="1298" width="11.140625" style="5" customWidth="1"/>
    <col min="1299" max="1299" width="5.140625" style="5" customWidth="1"/>
    <col min="1300" max="1300" width="3.7109375" style="5" customWidth="1"/>
    <col min="1301" max="1301" width="5.140625" style="5" customWidth="1"/>
    <col min="1302" max="1302" width="3.7109375" style="5" customWidth="1"/>
    <col min="1303" max="1303" width="5.140625" style="5" customWidth="1"/>
    <col min="1304" max="1304" width="3.7109375" style="5" customWidth="1"/>
    <col min="1305" max="1305" width="5.140625" style="5" customWidth="1"/>
    <col min="1306" max="1306" width="3.7109375" style="5" customWidth="1"/>
    <col min="1307" max="1307" width="5.140625" style="5" customWidth="1"/>
    <col min="1308" max="1308" width="3.7109375" style="5" customWidth="1"/>
    <col min="1309" max="1309" width="6.7109375" style="5" customWidth="1"/>
    <col min="1310" max="1536" width="9.140625" style="5"/>
    <col min="1537" max="1537" width="8" style="5" customWidth="1"/>
    <col min="1538" max="1538" width="22" style="5" customWidth="1"/>
    <col min="1539" max="1539" width="9.7109375" style="5" customWidth="1"/>
    <col min="1540" max="1542" width="10.28515625" style="5" customWidth="1"/>
    <col min="1543" max="1543" width="10.7109375" style="5" customWidth="1"/>
    <col min="1544" max="1553" width="5.42578125" style="5" customWidth="1"/>
    <col min="1554" max="1554" width="11.140625" style="5" customWidth="1"/>
    <col min="1555" max="1555" width="5.140625" style="5" customWidth="1"/>
    <col min="1556" max="1556" width="3.7109375" style="5" customWidth="1"/>
    <col min="1557" max="1557" width="5.140625" style="5" customWidth="1"/>
    <col min="1558" max="1558" width="3.7109375" style="5" customWidth="1"/>
    <col min="1559" max="1559" width="5.140625" style="5" customWidth="1"/>
    <col min="1560" max="1560" width="3.7109375" style="5" customWidth="1"/>
    <col min="1561" max="1561" width="5.140625" style="5" customWidth="1"/>
    <col min="1562" max="1562" width="3.7109375" style="5" customWidth="1"/>
    <col min="1563" max="1563" width="5.140625" style="5" customWidth="1"/>
    <col min="1564" max="1564" width="3.7109375" style="5" customWidth="1"/>
    <col min="1565" max="1565" width="6.7109375" style="5" customWidth="1"/>
    <col min="1566" max="1792" width="9.140625" style="5"/>
    <col min="1793" max="1793" width="8" style="5" customWidth="1"/>
    <col min="1794" max="1794" width="22" style="5" customWidth="1"/>
    <col min="1795" max="1795" width="9.7109375" style="5" customWidth="1"/>
    <col min="1796" max="1798" width="10.28515625" style="5" customWidth="1"/>
    <col min="1799" max="1799" width="10.7109375" style="5" customWidth="1"/>
    <col min="1800" max="1809" width="5.42578125" style="5" customWidth="1"/>
    <col min="1810" max="1810" width="11.140625" style="5" customWidth="1"/>
    <col min="1811" max="1811" width="5.140625" style="5" customWidth="1"/>
    <col min="1812" max="1812" width="3.7109375" style="5" customWidth="1"/>
    <col min="1813" max="1813" width="5.140625" style="5" customWidth="1"/>
    <col min="1814" max="1814" width="3.7109375" style="5" customWidth="1"/>
    <col min="1815" max="1815" width="5.140625" style="5" customWidth="1"/>
    <col min="1816" max="1816" width="3.7109375" style="5" customWidth="1"/>
    <col min="1817" max="1817" width="5.140625" style="5" customWidth="1"/>
    <col min="1818" max="1818" width="3.7109375" style="5" customWidth="1"/>
    <col min="1819" max="1819" width="5.140625" style="5" customWidth="1"/>
    <col min="1820" max="1820" width="3.7109375" style="5" customWidth="1"/>
    <col min="1821" max="1821" width="6.7109375" style="5" customWidth="1"/>
    <col min="1822" max="2048" width="9.140625" style="5"/>
    <col min="2049" max="2049" width="8" style="5" customWidth="1"/>
    <col min="2050" max="2050" width="22" style="5" customWidth="1"/>
    <col min="2051" max="2051" width="9.7109375" style="5" customWidth="1"/>
    <col min="2052" max="2054" width="10.28515625" style="5" customWidth="1"/>
    <col min="2055" max="2055" width="10.7109375" style="5" customWidth="1"/>
    <col min="2056" max="2065" width="5.42578125" style="5" customWidth="1"/>
    <col min="2066" max="2066" width="11.140625" style="5" customWidth="1"/>
    <col min="2067" max="2067" width="5.140625" style="5" customWidth="1"/>
    <col min="2068" max="2068" width="3.7109375" style="5" customWidth="1"/>
    <col min="2069" max="2069" width="5.140625" style="5" customWidth="1"/>
    <col min="2070" max="2070" width="3.7109375" style="5" customWidth="1"/>
    <col min="2071" max="2071" width="5.140625" style="5" customWidth="1"/>
    <col min="2072" max="2072" width="3.7109375" style="5" customWidth="1"/>
    <col min="2073" max="2073" width="5.140625" style="5" customWidth="1"/>
    <col min="2074" max="2074" width="3.7109375" style="5" customWidth="1"/>
    <col min="2075" max="2075" width="5.140625" style="5" customWidth="1"/>
    <col min="2076" max="2076" width="3.7109375" style="5" customWidth="1"/>
    <col min="2077" max="2077" width="6.7109375" style="5" customWidth="1"/>
    <col min="2078" max="2304" width="9.140625" style="5"/>
    <col min="2305" max="2305" width="8" style="5" customWidth="1"/>
    <col min="2306" max="2306" width="22" style="5" customWidth="1"/>
    <col min="2307" max="2307" width="9.7109375" style="5" customWidth="1"/>
    <col min="2308" max="2310" width="10.28515625" style="5" customWidth="1"/>
    <col min="2311" max="2311" width="10.7109375" style="5" customWidth="1"/>
    <col min="2312" max="2321" width="5.42578125" style="5" customWidth="1"/>
    <col min="2322" max="2322" width="11.140625" style="5" customWidth="1"/>
    <col min="2323" max="2323" width="5.140625" style="5" customWidth="1"/>
    <col min="2324" max="2324" width="3.7109375" style="5" customWidth="1"/>
    <col min="2325" max="2325" width="5.140625" style="5" customWidth="1"/>
    <col min="2326" max="2326" width="3.7109375" style="5" customWidth="1"/>
    <col min="2327" max="2327" width="5.140625" style="5" customWidth="1"/>
    <col min="2328" max="2328" width="3.7109375" style="5" customWidth="1"/>
    <col min="2329" max="2329" width="5.140625" style="5" customWidth="1"/>
    <col min="2330" max="2330" width="3.7109375" style="5" customWidth="1"/>
    <col min="2331" max="2331" width="5.140625" style="5" customWidth="1"/>
    <col min="2332" max="2332" width="3.7109375" style="5" customWidth="1"/>
    <col min="2333" max="2333" width="6.7109375" style="5" customWidth="1"/>
    <col min="2334" max="2560" width="9.140625" style="5"/>
    <col min="2561" max="2561" width="8" style="5" customWidth="1"/>
    <col min="2562" max="2562" width="22" style="5" customWidth="1"/>
    <col min="2563" max="2563" width="9.7109375" style="5" customWidth="1"/>
    <col min="2564" max="2566" width="10.28515625" style="5" customWidth="1"/>
    <col min="2567" max="2567" width="10.7109375" style="5" customWidth="1"/>
    <col min="2568" max="2577" width="5.42578125" style="5" customWidth="1"/>
    <col min="2578" max="2578" width="11.140625" style="5" customWidth="1"/>
    <col min="2579" max="2579" width="5.140625" style="5" customWidth="1"/>
    <col min="2580" max="2580" width="3.7109375" style="5" customWidth="1"/>
    <col min="2581" max="2581" width="5.140625" style="5" customWidth="1"/>
    <col min="2582" max="2582" width="3.7109375" style="5" customWidth="1"/>
    <col min="2583" max="2583" width="5.140625" style="5" customWidth="1"/>
    <col min="2584" max="2584" width="3.7109375" style="5" customWidth="1"/>
    <col min="2585" max="2585" width="5.140625" style="5" customWidth="1"/>
    <col min="2586" max="2586" width="3.7109375" style="5" customWidth="1"/>
    <col min="2587" max="2587" width="5.140625" style="5" customWidth="1"/>
    <col min="2588" max="2588" width="3.7109375" style="5" customWidth="1"/>
    <col min="2589" max="2589" width="6.7109375" style="5" customWidth="1"/>
    <col min="2590" max="2816" width="9.140625" style="5"/>
    <col min="2817" max="2817" width="8" style="5" customWidth="1"/>
    <col min="2818" max="2818" width="22" style="5" customWidth="1"/>
    <col min="2819" max="2819" width="9.7109375" style="5" customWidth="1"/>
    <col min="2820" max="2822" width="10.28515625" style="5" customWidth="1"/>
    <col min="2823" max="2823" width="10.7109375" style="5" customWidth="1"/>
    <col min="2824" max="2833" width="5.42578125" style="5" customWidth="1"/>
    <col min="2834" max="2834" width="11.140625" style="5" customWidth="1"/>
    <col min="2835" max="2835" width="5.140625" style="5" customWidth="1"/>
    <col min="2836" max="2836" width="3.7109375" style="5" customWidth="1"/>
    <col min="2837" max="2837" width="5.140625" style="5" customWidth="1"/>
    <col min="2838" max="2838" width="3.7109375" style="5" customWidth="1"/>
    <col min="2839" max="2839" width="5.140625" style="5" customWidth="1"/>
    <col min="2840" max="2840" width="3.7109375" style="5" customWidth="1"/>
    <col min="2841" max="2841" width="5.140625" style="5" customWidth="1"/>
    <col min="2842" max="2842" width="3.7109375" style="5" customWidth="1"/>
    <col min="2843" max="2843" width="5.140625" style="5" customWidth="1"/>
    <col min="2844" max="2844" width="3.7109375" style="5" customWidth="1"/>
    <col min="2845" max="2845" width="6.7109375" style="5" customWidth="1"/>
    <col min="2846" max="3072" width="9.140625" style="5"/>
    <col min="3073" max="3073" width="8" style="5" customWidth="1"/>
    <col min="3074" max="3074" width="22" style="5" customWidth="1"/>
    <col min="3075" max="3075" width="9.7109375" style="5" customWidth="1"/>
    <col min="3076" max="3078" width="10.28515625" style="5" customWidth="1"/>
    <col min="3079" max="3079" width="10.7109375" style="5" customWidth="1"/>
    <col min="3080" max="3089" width="5.42578125" style="5" customWidth="1"/>
    <col min="3090" max="3090" width="11.140625" style="5" customWidth="1"/>
    <col min="3091" max="3091" width="5.140625" style="5" customWidth="1"/>
    <col min="3092" max="3092" width="3.7109375" style="5" customWidth="1"/>
    <col min="3093" max="3093" width="5.140625" style="5" customWidth="1"/>
    <col min="3094" max="3094" width="3.7109375" style="5" customWidth="1"/>
    <col min="3095" max="3095" width="5.140625" style="5" customWidth="1"/>
    <col min="3096" max="3096" width="3.7109375" style="5" customWidth="1"/>
    <col min="3097" max="3097" width="5.140625" style="5" customWidth="1"/>
    <col min="3098" max="3098" width="3.7109375" style="5" customWidth="1"/>
    <col min="3099" max="3099" width="5.140625" style="5" customWidth="1"/>
    <col min="3100" max="3100" width="3.7109375" style="5" customWidth="1"/>
    <col min="3101" max="3101" width="6.7109375" style="5" customWidth="1"/>
    <col min="3102" max="3328" width="9.140625" style="5"/>
    <col min="3329" max="3329" width="8" style="5" customWidth="1"/>
    <col min="3330" max="3330" width="22" style="5" customWidth="1"/>
    <col min="3331" max="3331" width="9.7109375" style="5" customWidth="1"/>
    <col min="3332" max="3334" width="10.28515625" style="5" customWidth="1"/>
    <col min="3335" max="3335" width="10.7109375" style="5" customWidth="1"/>
    <col min="3336" max="3345" width="5.42578125" style="5" customWidth="1"/>
    <col min="3346" max="3346" width="11.140625" style="5" customWidth="1"/>
    <col min="3347" max="3347" width="5.140625" style="5" customWidth="1"/>
    <col min="3348" max="3348" width="3.7109375" style="5" customWidth="1"/>
    <col min="3349" max="3349" width="5.140625" style="5" customWidth="1"/>
    <col min="3350" max="3350" width="3.7109375" style="5" customWidth="1"/>
    <col min="3351" max="3351" width="5.140625" style="5" customWidth="1"/>
    <col min="3352" max="3352" width="3.7109375" style="5" customWidth="1"/>
    <col min="3353" max="3353" width="5.140625" style="5" customWidth="1"/>
    <col min="3354" max="3354" width="3.7109375" style="5" customWidth="1"/>
    <col min="3355" max="3355" width="5.140625" style="5" customWidth="1"/>
    <col min="3356" max="3356" width="3.7109375" style="5" customWidth="1"/>
    <col min="3357" max="3357" width="6.7109375" style="5" customWidth="1"/>
    <col min="3358" max="3584" width="9.140625" style="5"/>
    <col min="3585" max="3585" width="8" style="5" customWidth="1"/>
    <col min="3586" max="3586" width="22" style="5" customWidth="1"/>
    <col min="3587" max="3587" width="9.7109375" style="5" customWidth="1"/>
    <col min="3588" max="3590" width="10.28515625" style="5" customWidth="1"/>
    <col min="3591" max="3591" width="10.7109375" style="5" customWidth="1"/>
    <col min="3592" max="3601" width="5.42578125" style="5" customWidth="1"/>
    <col min="3602" max="3602" width="11.140625" style="5" customWidth="1"/>
    <col min="3603" max="3603" width="5.140625" style="5" customWidth="1"/>
    <col min="3604" max="3604" width="3.7109375" style="5" customWidth="1"/>
    <col min="3605" max="3605" width="5.140625" style="5" customWidth="1"/>
    <col min="3606" max="3606" width="3.7109375" style="5" customWidth="1"/>
    <col min="3607" max="3607" width="5.140625" style="5" customWidth="1"/>
    <col min="3608" max="3608" width="3.7109375" style="5" customWidth="1"/>
    <col min="3609" max="3609" width="5.140625" style="5" customWidth="1"/>
    <col min="3610" max="3610" width="3.7109375" style="5" customWidth="1"/>
    <col min="3611" max="3611" width="5.140625" style="5" customWidth="1"/>
    <col min="3612" max="3612" width="3.7109375" style="5" customWidth="1"/>
    <col min="3613" max="3613" width="6.7109375" style="5" customWidth="1"/>
    <col min="3614" max="3840" width="9.140625" style="5"/>
    <col min="3841" max="3841" width="8" style="5" customWidth="1"/>
    <col min="3842" max="3842" width="22" style="5" customWidth="1"/>
    <col min="3843" max="3843" width="9.7109375" style="5" customWidth="1"/>
    <col min="3844" max="3846" width="10.28515625" style="5" customWidth="1"/>
    <col min="3847" max="3847" width="10.7109375" style="5" customWidth="1"/>
    <col min="3848" max="3857" width="5.42578125" style="5" customWidth="1"/>
    <col min="3858" max="3858" width="11.140625" style="5" customWidth="1"/>
    <col min="3859" max="3859" width="5.140625" style="5" customWidth="1"/>
    <col min="3860" max="3860" width="3.7109375" style="5" customWidth="1"/>
    <col min="3861" max="3861" width="5.140625" style="5" customWidth="1"/>
    <col min="3862" max="3862" width="3.7109375" style="5" customWidth="1"/>
    <col min="3863" max="3863" width="5.140625" style="5" customWidth="1"/>
    <col min="3864" max="3864" width="3.7109375" style="5" customWidth="1"/>
    <col min="3865" max="3865" width="5.140625" style="5" customWidth="1"/>
    <col min="3866" max="3866" width="3.7109375" style="5" customWidth="1"/>
    <col min="3867" max="3867" width="5.140625" style="5" customWidth="1"/>
    <col min="3868" max="3868" width="3.7109375" style="5" customWidth="1"/>
    <col min="3869" max="3869" width="6.7109375" style="5" customWidth="1"/>
    <col min="3870" max="4096" width="9.140625" style="5"/>
    <col min="4097" max="4097" width="8" style="5" customWidth="1"/>
    <col min="4098" max="4098" width="22" style="5" customWidth="1"/>
    <col min="4099" max="4099" width="9.7109375" style="5" customWidth="1"/>
    <col min="4100" max="4102" width="10.28515625" style="5" customWidth="1"/>
    <col min="4103" max="4103" width="10.7109375" style="5" customWidth="1"/>
    <col min="4104" max="4113" width="5.42578125" style="5" customWidth="1"/>
    <col min="4114" max="4114" width="11.140625" style="5" customWidth="1"/>
    <col min="4115" max="4115" width="5.140625" style="5" customWidth="1"/>
    <col min="4116" max="4116" width="3.7109375" style="5" customWidth="1"/>
    <col min="4117" max="4117" width="5.140625" style="5" customWidth="1"/>
    <col min="4118" max="4118" width="3.7109375" style="5" customWidth="1"/>
    <col min="4119" max="4119" width="5.140625" style="5" customWidth="1"/>
    <col min="4120" max="4120" width="3.7109375" style="5" customWidth="1"/>
    <col min="4121" max="4121" width="5.140625" style="5" customWidth="1"/>
    <col min="4122" max="4122" width="3.7109375" style="5" customWidth="1"/>
    <col min="4123" max="4123" width="5.140625" style="5" customWidth="1"/>
    <col min="4124" max="4124" width="3.7109375" style="5" customWidth="1"/>
    <col min="4125" max="4125" width="6.7109375" style="5" customWidth="1"/>
    <col min="4126" max="4352" width="9.140625" style="5"/>
    <col min="4353" max="4353" width="8" style="5" customWidth="1"/>
    <col min="4354" max="4354" width="22" style="5" customWidth="1"/>
    <col min="4355" max="4355" width="9.7109375" style="5" customWidth="1"/>
    <col min="4356" max="4358" width="10.28515625" style="5" customWidth="1"/>
    <col min="4359" max="4359" width="10.7109375" style="5" customWidth="1"/>
    <col min="4360" max="4369" width="5.42578125" style="5" customWidth="1"/>
    <col min="4370" max="4370" width="11.140625" style="5" customWidth="1"/>
    <col min="4371" max="4371" width="5.140625" style="5" customWidth="1"/>
    <col min="4372" max="4372" width="3.7109375" style="5" customWidth="1"/>
    <col min="4373" max="4373" width="5.140625" style="5" customWidth="1"/>
    <col min="4374" max="4374" width="3.7109375" style="5" customWidth="1"/>
    <col min="4375" max="4375" width="5.140625" style="5" customWidth="1"/>
    <col min="4376" max="4376" width="3.7109375" style="5" customWidth="1"/>
    <col min="4377" max="4377" width="5.140625" style="5" customWidth="1"/>
    <col min="4378" max="4378" width="3.7109375" style="5" customWidth="1"/>
    <col min="4379" max="4379" width="5.140625" style="5" customWidth="1"/>
    <col min="4380" max="4380" width="3.7109375" style="5" customWidth="1"/>
    <col min="4381" max="4381" width="6.7109375" style="5" customWidth="1"/>
    <col min="4382" max="4608" width="9.140625" style="5"/>
    <col min="4609" max="4609" width="8" style="5" customWidth="1"/>
    <col min="4610" max="4610" width="22" style="5" customWidth="1"/>
    <col min="4611" max="4611" width="9.7109375" style="5" customWidth="1"/>
    <col min="4612" max="4614" width="10.28515625" style="5" customWidth="1"/>
    <col min="4615" max="4615" width="10.7109375" style="5" customWidth="1"/>
    <col min="4616" max="4625" width="5.42578125" style="5" customWidth="1"/>
    <col min="4626" max="4626" width="11.140625" style="5" customWidth="1"/>
    <col min="4627" max="4627" width="5.140625" style="5" customWidth="1"/>
    <col min="4628" max="4628" width="3.7109375" style="5" customWidth="1"/>
    <col min="4629" max="4629" width="5.140625" style="5" customWidth="1"/>
    <col min="4630" max="4630" width="3.7109375" style="5" customWidth="1"/>
    <col min="4631" max="4631" width="5.140625" style="5" customWidth="1"/>
    <col min="4632" max="4632" width="3.7109375" style="5" customWidth="1"/>
    <col min="4633" max="4633" width="5.140625" style="5" customWidth="1"/>
    <col min="4634" max="4634" width="3.7109375" style="5" customWidth="1"/>
    <col min="4635" max="4635" width="5.140625" style="5" customWidth="1"/>
    <col min="4636" max="4636" width="3.7109375" style="5" customWidth="1"/>
    <col min="4637" max="4637" width="6.7109375" style="5" customWidth="1"/>
    <col min="4638" max="4864" width="9.140625" style="5"/>
    <col min="4865" max="4865" width="8" style="5" customWidth="1"/>
    <col min="4866" max="4866" width="22" style="5" customWidth="1"/>
    <col min="4867" max="4867" width="9.7109375" style="5" customWidth="1"/>
    <col min="4868" max="4870" width="10.28515625" style="5" customWidth="1"/>
    <col min="4871" max="4871" width="10.7109375" style="5" customWidth="1"/>
    <col min="4872" max="4881" width="5.42578125" style="5" customWidth="1"/>
    <col min="4882" max="4882" width="11.140625" style="5" customWidth="1"/>
    <col min="4883" max="4883" width="5.140625" style="5" customWidth="1"/>
    <col min="4884" max="4884" width="3.7109375" style="5" customWidth="1"/>
    <col min="4885" max="4885" width="5.140625" style="5" customWidth="1"/>
    <col min="4886" max="4886" width="3.7109375" style="5" customWidth="1"/>
    <col min="4887" max="4887" width="5.140625" style="5" customWidth="1"/>
    <col min="4888" max="4888" width="3.7109375" style="5" customWidth="1"/>
    <col min="4889" max="4889" width="5.140625" style="5" customWidth="1"/>
    <col min="4890" max="4890" width="3.7109375" style="5" customWidth="1"/>
    <col min="4891" max="4891" width="5.140625" style="5" customWidth="1"/>
    <col min="4892" max="4892" width="3.7109375" style="5" customWidth="1"/>
    <col min="4893" max="4893" width="6.7109375" style="5" customWidth="1"/>
    <col min="4894" max="5120" width="9.140625" style="5"/>
    <col min="5121" max="5121" width="8" style="5" customWidth="1"/>
    <col min="5122" max="5122" width="22" style="5" customWidth="1"/>
    <col min="5123" max="5123" width="9.7109375" style="5" customWidth="1"/>
    <col min="5124" max="5126" width="10.28515625" style="5" customWidth="1"/>
    <col min="5127" max="5127" width="10.7109375" style="5" customWidth="1"/>
    <col min="5128" max="5137" width="5.42578125" style="5" customWidth="1"/>
    <col min="5138" max="5138" width="11.140625" style="5" customWidth="1"/>
    <col min="5139" max="5139" width="5.140625" style="5" customWidth="1"/>
    <col min="5140" max="5140" width="3.7109375" style="5" customWidth="1"/>
    <col min="5141" max="5141" width="5.140625" style="5" customWidth="1"/>
    <col min="5142" max="5142" width="3.7109375" style="5" customWidth="1"/>
    <col min="5143" max="5143" width="5.140625" style="5" customWidth="1"/>
    <col min="5144" max="5144" width="3.7109375" style="5" customWidth="1"/>
    <col min="5145" max="5145" width="5.140625" style="5" customWidth="1"/>
    <col min="5146" max="5146" width="3.7109375" style="5" customWidth="1"/>
    <col min="5147" max="5147" width="5.140625" style="5" customWidth="1"/>
    <col min="5148" max="5148" width="3.7109375" style="5" customWidth="1"/>
    <col min="5149" max="5149" width="6.7109375" style="5" customWidth="1"/>
    <col min="5150" max="5376" width="9.140625" style="5"/>
    <col min="5377" max="5377" width="8" style="5" customWidth="1"/>
    <col min="5378" max="5378" width="22" style="5" customWidth="1"/>
    <col min="5379" max="5379" width="9.7109375" style="5" customWidth="1"/>
    <col min="5380" max="5382" width="10.28515625" style="5" customWidth="1"/>
    <col min="5383" max="5383" width="10.7109375" style="5" customWidth="1"/>
    <col min="5384" max="5393" width="5.42578125" style="5" customWidth="1"/>
    <col min="5394" max="5394" width="11.140625" style="5" customWidth="1"/>
    <col min="5395" max="5395" width="5.140625" style="5" customWidth="1"/>
    <col min="5396" max="5396" width="3.7109375" style="5" customWidth="1"/>
    <col min="5397" max="5397" width="5.140625" style="5" customWidth="1"/>
    <col min="5398" max="5398" width="3.7109375" style="5" customWidth="1"/>
    <col min="5399" max="5399" width="5.140625" style="5" customWidth="1"/>
    <col min="5400" max="5400" width="3.7109375" style="5" customWidth="1"/>
    <col min="5401" max="5401" width="5.140625" style="5" customWidth="1"/>
    <col min="5402" max="5402" width="3.7109375" style="5" customWidth="1"/>
    <col min="5403" max="5403" width="5.140625" style="5" customWidth="1"/>
    <col min="5404" max="5404" width="3.7109375" style="5" customWidth="1"/>
    <col min="5405" max="5405" width="6.7109375" style="5" customWidth="1"/>
    <col min="5406" max="5632" width="9.140625" style="5"/>
    <col min="5633" max="5633" width="8" style="5" customWidth="1"/>
    <col min="5634" max="5634" width="22" style="5" customWidth="1"/>
    <col min="5635" max="5635" width="9.7109375" style="5" customWidth="1"/>
    <col min="5636" max="5638" width="10.28515625" style="5" customWidth="1"/>
    <col min="5639" max="5639" width="10.7109375" style="5" customWidth="1"/>
    <col min="5640" max="5649" width="5.42578125" style="5" customWidth="1"/>
    <col min="5650" max="5650" width="11.140625" style="5" customWidth="1"/>
    <col min="5651" max="5651" width="5.140625" style="5" customWidth="1"/>
    <col min="5652" max="5652" width="3.7109375" style="5" customWidth="1"/>
    <col min="5653" max="5653" width="5.140625" style="5" customWidth="1"/>
    <col min="5654" max="5654" width="3.7109375" style="5" customWidth="1"/>
    <col min="5655" max="5655" width="5.140625" style="5" customWidth="1"/>
    <col min="5656" max="5656" width="3.7109375" style="5" customWidth="1"/>
    <col min="5657" max="5657" width="5.140625" style="5" customWidth="1"/>
    <col min="5658" max="5658" width="3.7109375" style="5" customWidth="1"/>
    <col min="5659" max="5659" width="5.140625" style="5" customWidth="1"/>
    <col min="5660" max="5660" width="3.7109375" style="5" customWidth="1"/>
    <col min="5661" max="5661" width="6.7109375" style="5" customWidth="1"/>
    <col min="5662" max="5888" width="9.140625" style="5"/>
    <col min="5889" max="5889" width="8" style="5" customWidth="1"/>
    <col min="5890" max="5890" width="22" style="5" customWidth="1"/>
    <col min="5891" max="5891" width="9.7109375" style="5" customWidth="1"/>
    <col min="5892" max="5894" width="10.28515625" style="5" customWidth="1"/>
    <col min="5895" max="5895" width="10.7109375" style="5" customWidth="1"/>
    <col min="5896" max="5905" width="5.42578125" style="5" customWidth="1"/>
    <col min="5906" max="5906" width="11.140625" style="5" customWidth="1"/>
    <col min="5907" max="5907" width="5.140625" style="5" customWidth="1"/>
    <col min="5908" max="5908" width="3.7109375" style="5" customWidth="1"/>
    <col min="5909" max="5909" width="5.140625" style="5" customWidth="1"/>
    <col min="5910" max="5910" width="3.7109375" style="5" customWidth="1"/>
    <col min="5911" max="5911" width="5.140625" style="5" customWidth="1"/>
    <col min="5912" max="5912" width="3.7109375" style="5" customWidth="1"/>
    <col min="5913" max="5913" width="5.140625" style="5" customWidth="1"/>
    <col min="5914" max="5914" width="3.7109375" style="5" customWidth="1"/>
    <col min="5915" max="5915" width="5.140625" style="5" customWidth="1"/>
    <col min="5916" max="5916" width="3.7109375" style="5" customWidth="1"/>
    <col min="5917" max="5917" width="6.7109375" style="5" customWidth="1"/>
    <col min="5918" max="6144" width="9.140625" style="5"/>
    <col min="6145" max="6145" width="8" style="5" customWidth="1"/>
    <col min="6146" max="6146" width="22" style="5" customWidth="1"/>
    <col min="6147" max="6147" width="9.7109375" style="5" customWidth="1"/>
    <col min="6148" max="6150" width="10.28515625" style="5" customWidth="1"/>
    <col min="6151" max="6151" width="10.7109375" style="5" customWidth="1"/>
    <col min="6152" max="6161" width="5.42578125" style="5" customWidth="1"/>
    <col min="6162" max="6162" width="11.140625" style="5" customWidth="1"/>
    <col min="6163" max="6163" width="5.140625" style="5" customWidth="1"/>
    <col min="6164" max="6164" width="3.7109375" style="5" customWidth="1"/>
    <col min="6165" max="6165" width="5.140625" style="5" customWidth="1"/>
    <col min="6166" max="6166" width="3.7109375" style="5" customWidth="1"/>
    <col min="6167" max="6167" width="5.140625" style="5" customWidth="1"/>
    <col min="6168" max="6168" width="3.7109375" style="5" customWidth="1"/>
    <col min="6169" max="6169" width="5.140625" style="5" customWidth="1"/>
    <col min="6170" max="6170" width="3.7109375" style="5" customWidth="1"/>
    <col min="6171" max="6171" width="5.140625" style="5" customWidth="1"/>
    <col min="6172" max="6172" width="3.7109375" style="5" customWidth="1"/>
    <col min="6173" max="6173" width="6.7109375" style="5" customWidth="1"/>
    <col min="6174" max="6400" width="9.140625" style="5"/>
    <col min="6401" max="6401" width="8" style="5" customWidth="1"/>
    <col min="6402" max="6402" width="22" style="5" customWidth="1"/>
    <col min="6403" max="6403" width="9.7109375" style="5" customWidth="1"/>
    <col min="6404" max="6406" width="10.28515625" style="5" customWidth="1"/>
    <col min="6407" max="6407" width="10.7109375" style="5" customWidth="1"/>
    <col min="6408" max="6417" width="5.42578125" style="5" customWidth="1"/>
    <col min="6418" max="6418" width="11.140625" style="5" customWidth="1"/>
    <col min="6419" max="6419" width="5.140625" style="5" customWidth="1"/>
    <col min="6420" max="6420" width="3.7109375" style="5" customWidth="1"/>
    <col min="6421" max="6421" width="5.140625" style="5" customWidth="1"/>
    <col min="6422" max="6422" width="3.7109375" style="5" customWidth="1"/>
    <col min="6423" max="6423" width="5.140625" style="5" customWidth="1"/>
    <col min="6424" max="6424" width="3.7109375" style="5" customWidth="1"/>
    <col min="6425" max="6425" width="5.140625" style="5" customWidth="1"/>
    <col min="6426" max="6426" width="3.7109375" style="5" customWidth="1"/>
    <col min="6427" max="6427" width="5.140625" style="5" customWidth="1"/>
    <col min="6428" max="6428" width="3.7109375" style="5" customWidth="1"/>
    <col min="6429" max="6429" width="6.7109375" style="5" customWidth="1"/>
    <col min="6430" max="6656" width="9.140625" style="5"/>
    <col min="6657" max="6657" width="8" style="5" customWidth="1"/>
    <col min="6658" max="6658" width="22" style="5" customWidth="1"/>
    <col min="6659" max="6659" width="9.7109375" style="5" customWidth="1"/>
    <col min="6660" max="6662" width="10.28515625" style="5" customWidth="1"/>
    <col min="6663" max="6663" width="10.7109375" style="5" customWidth="1"/>
    <col min="6664" max="6673" width="5.42578125" style="5" customWidth="1"/>
    <col min="6674" max="6674" width="11.140625" style="5" customWidth="1"/>
    <col min="6675" max="6675" width="5.140625" style="5" customWidth="1"/>
    <col min="6676" max="6676" width="3.7109375" style="5" customWidth="1"/>
    <col min="6677" max="6677" width="5.140625" style="5" customWidth="1"/>
    <col min="6678" max="6678" width="3.7109375" style="5" customWidth="1"/>
    <col min="6679" max="6679" width="5.140625" style="5" customWidth="1"/>
    <col min="6680" max="6680" width="3.7109375" style="5" customWidth="1"/>
    <col min="6681" max="6681" width="5.140625" style="5" customWidth="1"/>
    <col min="6682" max="6682" width="3.7109375" style="5" customWidth="1"/>
    <col min="6683" max="6683" width="5.140625" style="5" customWidth="1"/>
    <col min="6684" max="6684" width="3.7109375" style="5" customWidth="1"/>
    <col min="6685" max="6685" width="6.7109375" style="5" customWidth="1"/>
    <col min="6686" max="6912" width="9.140625" style="5"/>
    <col min="6913" max="6913" width="8" style="5" customWidth="1"/>
    <col min="6914" max="6914" width="22" style="5" customWidth="1"/>
    <col min="6915" max="6915" width="9.7109375" style="5" customWidth="1"/>
    <col min="6916" max="6918" width="10.28515625" style="5" customWidth="1"/>
    <col min="6919" max="6919" width="10.7109375" style="5" customWidth="1"/>
    <col min="6920" max="6929" width="5.42578125" style="5" customWidth="1"/>
    <col min="6930" max="6930" width="11.140625" style="5" customWidth="1"/>
    <col min="6931" max="6931" width="5.140625" style="5" customWidth="1"/>
    <col min="6932" max="6932" width="3.7109375" style="5" customWidth="1"/>
    <col min="6933" max="6933" width="5.140625" style="5" customWidth="1"/>
    <col min="6934" max="6934" width="3.7109375" style="5" customWidth="1"/>
    <col min="6935" max="6935" width="5.140625" style="5" customWidth="1"/>
    <col min="6936" max="6936" width="3.7109375" style="5" customWidth="1"/>
    <col min="6937" max="6937" width="5.140625" style="5" customWidth="1"/>
    <col min="6938" max="6938" width="3.7109375" style="5" customWidth="1"/>
    <col min="6939" max="6939" width="5.140625" style="5" customWidth="1"/>
    <col min="6940" max="6940" width="3.7109375" style="5" customWidth="1"/>
    <col min="6941" max="6941" width="6.7109375" style="5" customWidth="1"/>
    <col min="6942" max="7168" width="9.140625" style="5"/>
    <col min="7169" max="7169" width="8" style="5" customWidth="1"/>
    <col min="7170" max="7170" width="22" style="5" customWidth="1"/>
    <col min="7171" max="7171" width="9.7109375" style="5" customWidth="1"/>
    <col min="7172" max="7174" width="10.28515625" style="5" customWidth="1"/>
    <col min="7175" max="7175" width="10.7109375" style="5" customWidth="1"/>
    <col min="7176" max="7185" width="5.42578125" style="5" customWidth="1"/>
    <col min="7186" max="7186" width="11.140625" style="5" customWidth="1"/>
    <col min="7187" max="7187" width="5.140625" style="5" customWidth="1"/>
    <col min="7188" max="7188" width="3.7109375" style="5" customWidth="1"/>
    <col min="7189" max="7189" width="5.140625" style="5" customWidth="1"/>
    <col min="7190" max="7190" width="3.7109375" style="5" customWidth="1"/>
    <col min="7191" max="7191" width="5.140625" style="5" customWidth="1"/>
    <col min="7192" max="7192" width="3.7109375" style="5" customWidth="1"/>
    <col min="7193" max="7193" width="5.140625" style="5" customWidth="1"/>
    <col min="7194" max="7194" width="3.7109375" style="5" customWidth="1"/>
    <col min="7195" max="7195" width="5.140625" style="5" customWidth="1"/>
    <col min="7196" max="7196" width="3.7109375" style="5" customWidth="1"/>
    <col min="7197" max="7197" width="6.7109375" style="5" customWidth="1"/>
    <col min="7198" max="7424" width="9.140625" style="5"/>
    <col min="7425" max="7425" width="8" style="5" customWidth="1"/>
    <col min="7426" max="7426" width="22" style="5" customWidth="1"/>
    <col min="7427" max="7427" width="9.7109375" style="5" customWidth="1"/>
    <col min="7428" max="7430" width="10.28515625" style="5" customWidth="1"/>
    <col min="7431" max="7431" width="10.7109375" style="5" customWidth="1"/>
    <col min="7432" max="7441" width="5.42578125" style="5" customWidth="1"/>
    <col min="7442" max="7442" width="11.140625" style="5" customWidth="1"/>
    <col min="7443" max="7443" width="5.140625" style="5" customWidth="1"/>
    <col min="7444" max="7444" width="3.7109375" style="5" customWidth="1"/>
    <col min="7445" max="7445" width="5.140625" style="5" customWidth="1"/>
    <col min="7446" max="7446" width="3.7109375" style="5" customWidth="1"/>
    <col min="7447" max="7447" width="5.140625" style="5" customWidth="1"/>
    <col min="7448" max="7448" width="3.7109375" style="5" customWidth="1"/>
    <col min="7449" max="7449" width="5.140625" style="5" customWidth="1"/>
    <col min="7450" max="7450" width="3.7109375" style="5" customWidth="1"/>
    <col min="7451" max="7451" width="5.140625" style="5" customWidth="1"/>
    <col min="7452" max="7452" width="3.7109375" style="5" customWidth="1"/>
    <col min="7453" max="7453" width="6.7109375" style="5" customWidth="1"/>
    <col min="7454" max="7680" width="9.140625" style="5"/>
    <col min="7681" max="7681" width="8" style="5" customWidth="1"/>
    <col min="7682" max="7682" width="22" style="5" customWidth="1"/>
    <col min="7683" max="7683" width="9.7109375" style="5" customWidth="1"/>
    <col min="7684" max="7686" width="10.28515625" style="5" customWidth="1"/>
    <col min="7687" max="7687" width="10.7109375" style="5" customWidth="1"/>
    <col min="7688" max="7697" width="5.42578125" style="5" customWidth="1"/>
    <col min="7698" max="7698" width="11.140625" style="5" customWidth="1"/>
    <col min="7699" max="7699" width="5.140625" style="5" customWidth="1"/>
    <col min="7700" max="7700" width="3.7109375" style="5" customWidth="1"/>
    <col min="7701" max="7701" width="5.140625" style="5" customWidth="1"/>
    <col min="7702" max="7702" width="3.7109375" style="5" customWidth="1"/>
    <col min="7703" max="7703" width="5.140625" style="5" customWidth="1"/>
    <col min="7704" max="7704" width="3.7109375" style="5" customWidth="1"/>
    <col min="7705" max="7705" width="5.140625" style="5" customWidth="1"/>
    <col min="7706" max="7706" width="3.7109375" style="5" customWidth="1"/>
    <col min="7707" max="7707" width="5.140625" style="5" customWidth="1"/>
    <col min="7708" max="7708" width="3.7109375" style="5" customWidth="1"/>
    <col min="7709" max="7709" width="6.7109375" style="5" customWidth="1"/>
    <col min="7710" max="7936" width="9.140625" style="5"/>
    <col min="7937" max="7937" width="8" style="5" customWidth="1"/>
    <col min="7938" max="7938" width="22" style="5" customWidth="1"/>
    <col min="7939" max="7939" width="9.7109375" style="5" customWidth="1"/>
    <col min="7940" max="7942" width="10.28515625" style="5" customWidth="1"/>
    <col min="7943" max="7943" width="10.7109375" style="5" customWidth="1"/>
    <col min="7944" max="7953" width="5.42578125" style="5" customWidth="1"/>
    <col min="7954" max="7954" width="11.140625" style="5" customWidth="1"/>
    <col min="7955" max="7955" width="5.140625" style="5" customWidth="1"/>
    <col min="7956" max="7956" width="3.7109375" style="5" customWidth="1"/>
    <col min="7957" max="7957" width="5.140625" style="5" customWidth="1"/>
    <col min="7958" max="7958" width="3.7109375" style="5" customWidth="1"/>
    <col min="7959" max="7959" width="5.140625" style="5" customWidth="1"/>
    <col min="7960" max="7960" width="3.7109375" style="5" customWidth="1"/>
    <col min="7961" max="7961" width="5.140625" style="5" customWidth="1"/>
    <col min="7962" max="7962" width="3.7109375" style="5" customWidth="1"/>
    <col min="7963" max="7963" width="5.140625" style="5" customWidth="1"/>
    <col min="7964" max="7964" width="3.7109375" style="5" customWidth="1"/>
    <col min="7965" max="7965" width="6.7109375" style="5" customWidth="1"/>
    <col min="7966" max="8192" width="9.140625" style="5"/>
    <col min="8193" max="8193" width="8" style="5" customWidth="1"/>
    <col min="8194" max="8194" width="22" style="5" customWidth="1"/>
    <col min="8195" max="8195" width="9.7109375" style="5" customWidth="1"/>
    <col min="8196" max="8198" width="10.28515625" style="5" customWidth="1"/>
    <col min="8199" max="8199" width="10.7109375" style="5" customWidth="1"/>
    <col min="8200" max="8209" width="5.42578125" style="5" customWidth="1"/>
    <col min="8210" max="8210" width="11.140625" style="5" customWidth="1"/>
    <col min="8211" max="8211" width="5.140625" style="5" customWidth="1"/>
    <col min="8212" max="8212" width="3.7109375" style="5" customWidth="1"/>
    <col min="8213" max="8213" width="5.140625" style="5" customWidth="1"/>
    <col min="8214" max="8214" width="3.7109375" style="5" customWidth="1"/>
    <col min="8215" max="8215" width="5.140625" style="5" customWidth="1"/>
    <col min="8216" max="8216" width="3.7109375" style="5" customWidth="1"/>
    <col min="8217" max="8217" width="5.140625" style="5" customWidth="1"/>
    <col min="8218" max="8218" width="3.7109375" style="5" customWidth="1"/>
    <col min="8219" max="8219" width="5.140625" style="5" customWidth="1"/>
    <col min="8220" max="8220" width="3.7109375" style="5" customWidth="1"/>
    <col min="8221" max="8221" width="6.7109375" style="5" customWidth="1"/>
    <col min="8222" max="8448" width="9.140625" style="5"/>
    <col min="8449" max="8449" width="8" style="5" customWidth="1"/>
    <col min="8450" max="8450" width="22" style="5" customWidth="1"/>
    <col min="8451" max="8451" width="9.7109375" style="5" customWidth="1"/>
    <col min="8452" max="8454" width="10.28515625" style="5" customWidth="1"/>
    <col min="8455" max="8455" width="10.7109375" style="5" customWidth="1"/>
    <col min="8456" max="8465" width="5.42578125" style="5" customWidth="1"/>
    <col min="8466" max="8466" width="11.140625" style="5" customWidth="1"/>
    <col min="8467" max="8467" width="5.140625" style="5" customWidth="1"/>
    <col min="8468" max="8468" width="3.7109375" style="5" customWidth="1"/>
    <col min="8469" max="8469" width="5.140625" style="5" customWidth="1"/>
    <col min="8470" max="8470" width="3.7109375" style="5" customWidth="1"/>
    <col min="8471" max="8471" width="5.140625" style="5" customWidth="1"/>
    <col min="8472" max="8472" width="3.7109375" style="5" customWidth="1"/>
    <col min="8473" max="8473" width="5.140625" style="5" customWidth="1"/>
    <col min="8474" max="8474" width="3.7109375" style="5" customWidth="1"/>
    <col min="8475" max="8475" width="5.140625" style="5" customWidth="1"/>
    <col min="8476" max="8476" width="3.7109375" style="5" customWidth="1"/>
    <col min="8477" max="8477" width="6.7109375" style="5" customWidth="1"/>
    <col min="8478" max="8704" width="9.140625" style="5"/>
    <col min="8705" max="8705" width="8" style="5" customWidth="1"/>
    <col min="8706" max="8706" width="22" style="5" customWidth="1"/>
    <col min="8707" max="8707" width="9.7109375" style="5" customWidth="1"/>
    <col min="8708" max="8710" width="10.28515625" style="5" customWidth="1"/>
    <col min="8711" max="8711" width="10.7109375" style="5" customWidth="1"/>
    <col min="8712" max="8721" width="5.42578125" style="5" customWidth="1"/>
    <col min="8722" max="8722" width="11.140625" style="5" customWidth="1"/>
    <col min="8723" max="8723" width="5.140625" style="5" customWidth="1"/>
    <col min="8724" max="8724" width="3.7109375" style="5" customWidth="1"/>
    <col min="8725" max="8725" width="5.140625" style="5" customWidth="1"/>
    <col min="8726" max="8726" width="3.7109375" style="5" customWidth="1"/>
    <col min="8727" max="8727" width="5.140625" style="5" customWidth="1"/>
    <col min="8728" max="8728" width="3.7109375" style="5" customWidth="1"/>
    <col min="8729" max="8729" width="5.140625" style="5" customWidth="1"/>
    <col min="8730" max="8730" width="3.7109375" style="5" customWidth="1"/>
    <col min="8731" max="8731" width="5.140625" style="5" customWidth="1"/>
    <col min="8732" max="8732" width="3.7109375" style="5" customWidth="1"/>
    <col min="8733" max="8733" width="6.7109375" style="5" customWidth="1"/>
    <col min="8734" max="8960" width="9.140625" style="5"/>
    <col min="8961" max="8961" width="8" style="5" customWidth="1"/>
    <col min="8962" max="8962" width="22" style="5" customWidth="1"/>
    <col min="8963" max="8963" width="9.7109375" style="5" customWidth="1"/>
    <col min="8964" max="8966" width="10.28515625" style="5" customWidth="1"/>
    <col min="8967" max="8967" width="10.7109375" style="5" customWidth="1"/>
    <col min="8968" max="8977" width="5.42578125" style="5" customWidth="1"/>
    <col min="8978" max="8978" width="11.140625" style="5" customWidth="1"/>
    <col min="8979" max="8979" width="5.140625" style="5" customWidth="1"/>
    <col min="8980" max="8980" width="3.7109375" style="5" customWidth="1"/>
    <col min="8981" max="8981" width="5.140625" style="5" customWidth="1"/>
    <col min="8982" max="8982" width="3.7109375" style="5" customWidth="1"/>
    <col min="8983" max="8983" width="5.140625" style="5" customWidth="1"/>
    <col min="8984" max="8984" width="3.7109375" style="5" customWidth="1"/>
    <col min="8985" max="8985" width="5.140625" style="5" customWidth="1"/>
    <col min="8986" max="8986" width="3.7109375" style="5" customWidth="1"/>
    <col min="8987" max="8987" width="5.140625" style="5" customWidth="1"/>
    <col min="8988" max="8988" width="3.7109375" style="5" customWidth="1"/>
    <col min="8989" max="8989" width="6.7109375" style="5" customWidth="1"/>
    <col min="8990" max="9216" width="9.140625" style="5"/>
    <col min="9217" max="9217" width="8" style="5" customWidth="1"/>
    <col min="9218" max="9218" width="22" style="5" customWidth="1"/>
    <col min="9219" max="9219" width="9.7109375" style="5" customWidth="1"/>
    <col min="9220" max="9222" width="10.28515625" style="5" customWidth="1"/>
    <col min="9223" max="9223" width="10.7109375" style="5" customWidth="1"/>
    <col min="9224" max="9233" width="5.42578125" style="5" customWidth="1"/>
    <col min="9234" max="9234" width="11.140625" style="5" customWidth="1"/>
    <col min="9235" max="9235" width="5.140625" style="5" customWidth="1"/>
    <col min="9236" max="9236" width="3.7109375" style="5" customWidth="1"/>
    <col min="9237" max="9237" width="5.140625" style="5" customWidth="1"/>
    <col min="9238" max="9238" width="3.7109375" style="5" customWidth="1"/>
    <col min="9239" max="9239" width="5.140625" style="5" customWidth="1"/>
    <col min="9240" max="9240" width="3.7109375" style="5" customWidth="1"/>
    <col min="9241" max="9241" width="5.140625" style="5" customWidth="1"/>
    <col min="9242" max="9242" width="3.7109375" style="5" customWidth="1"/>
    <col min="9243" max="9243" width="5.140625" style="5" customWidth="1"/>
    <col min="9244" max="9244" width="3.7109375" style="5" customWidth="1"/>
    <col min="9245" max="9245" width="6.7109375" style="5" customWidth="1"/>
    <col min="9246" max="9472" width="9.140625" style="5"/>
    <col min="9473" max="9473" width="8" style="5" customWidth="1"/>
    <col min="9474" max="9474" width="22" style="5" customWidth="1"/>
    <col min="9475" max="9475" width="9.7109375" style="5" customWidth="1"/>
    <col min="9476" max="9478" width="10.28515625" style="5" customWidth="1"/>
    <col min="9479" max="9479" width="10.7109375" style="5" customWidth="1"/>
    <col min="9480" max="9489" width="5.42578125" style="5" customWidth="1"/>
    <col min="9490" max="9490" width="11.140625" style="5" customWidth="1"/>
    <col min="9491" max="9491" width="5.140625" style="5" customWidth="1"/>
    <col min="9492" max="9492" width="3.7109375" style="5" customWidth="1"/>
    <col min="9493" max="9493" width="5.140625" style="5" customWidth="1"/>
    <col min="9494" max="9494" width="3.7109375" style="5" customWidth="1"/>
    <col min="9495" max="9495" width="5.140625" style="5" customWidth="1"/>
    <col min="9496" max="9496" width="3.7109375" style="5" customWidth="1"/>
    <col min="9497" max="9497" width="5.140625" style="5" customWidth="1"/>
    <col min="9498" max="9498" width="3.7109375" style="5" customWidth="1"/>
    <col min="9499" max="9499" width="5.140625" style="5" customWidth="1"/>
    <col min="9500" max="9500" width="3.7109375" style="5" customWidth="1"/>
    <col min="9501" max="9501" width="6.7109375" style="5" customWidth="1"/>
    <col min="9502" max="9728" width="9.140625" style="5"/>
    <col min="9729" max="9729" width="8" style="5" customWidth="1"/>
    <col min="9730" max="9730" width="22" style="5" customWidth="1"/>
    <col min="9731" max="9731" width="9.7109375" style="5" customWidth="1"/>
    <col min="9732" max="9734" width="10.28515625" style="5" customWidth="1"/>
    <col min="9735" max="9735" width="10.7109375" style="5" customWidth="1"/>
    <col min="9736" max="9745" width="5.42578125" style="5" customWidth="1"/>
    <col min="9746" max="9746" width="11.140625" style="5" customWidth="1"/>
    <col min="9747" max="9747" width="5.140625" style="5" customWidth="1"/>
    <col min="9748" max="9748" width="3.7109375" style="5" customWidth="1"/>
    <col min="9749" max="9749" width="5.140625" style="5" customWidth="1"/>
    <col min="9750" max="9750" width="3.7109375" style="5" customWidth="1"/>
    <col min="9751" max="9751" width="5.140625" style="5" customWidth="1"/>
    <col min="9752" max="9752" width="3.7109375" style="5" customWidth="1"/>
    <col min="9753" max="9753" width="5.140625" style="5" customWidth="1"/>
    <col min="9754" max="9754" width="3.7109375" style="5" customWidth="1"/>
    <col min="9755" max="9755" width="5.140625" style="5" customWidth="1"/>
    <col min="9756" max="9756" width="3.7109375" style="5" customWidth="1"/>
    <col min="9757" max="9757" width="6.7109375" style="5" customWidth="1"/>
    <col min="9758" max="9984" width="9.140625" style="5"/>
    <col min="9985" max="9985" width="8" style="5" customWidth="1"/>
    <col min="9986" max="9986" width="22" style="5" customWidth="1"/>
    <col min="9987" max="9987" width="9.7109375" style="5" customWidth="1"/>
    <col min="9988" max="9990" width="10.28515625" style="5" customWidth="1"/>
    <col min="9991" max="9991" width="10.7109375" style="5" customWidth="1"/>
    <col min="9992" max="10001" width="5.42578125" style="5" customWidth="1"/>
    <col min="10002" max="10002" width="11.140625" style="5" customWidth="1"/>
    <col min="10003" max="10003" width="5.140625" style="5" customWidth="1"/>
    <col min="10004" max="10004" width="3.7109375" style="5" customWidth="1"/>
    <col min="10005" max="10005" width="5.140625" style="5" customWidth="1"/>
    <col min="10006" max="10006" width="3.7109375" style="5" customWidth="1"/>
    <col min="10007" max="10007" width="5.140625" style="5" customWidth="1"/>
    <col min="10008" max="10008" width="3.7109375" style="5" customWidth="1"/>
    <col min="10009" max="10009" width="5.140625" style="5" customWidth="1"/>
    <col min="10010" max="10010" width="3.7109375" style="5" customWidth="1"/>
    <col min="10011" max="10011" width="5.140625" style="5" customWidth="1"/>
    <col min="10012" max="10012" width="3.7109375" style="5" customWidth="1"/>
    <col min="10013" max="10013" width="6.7109375" style="5" customWidth="1"/>
    <col min="10014" max="10240" width="9.140625" style="5"/>
    <col min="10241" max="10241" width="8" style="5" customWidth="1"/>
    <col min="10242" max="10242" width="22" style="5" customWidth="1"/>
    <col min="10243" max="10243" width="9.7109375" style="5" customWidth="1"/>
    <col min="10244" max="10246" width="10.28515625" style="5" customWidth="1"/>
    <col min="10247" max="10247" width="10.7109375" style="5" customWidth="1"/>
    <col min="10248" max="10257" width="5.42578125" style="5" customWidth="1"/>
    <col min="10258" max="10258" width="11.140625" style="5" customWidth="1"/>
    <col min="10259" max="10259" width="5.140625" style="5" customWidth="1"/>
    <col min="10260" max="10260" width="3.7109375" style="5" customWidth="1"/>
    <col min="10261" max="10261" width="5.140625" style="5" customWidth="1"/>
    <col min="10262" max="10262" width="3.7109375" style="5" customWidth="1"/>
    <col min="10263" max="10263" width="5.140625" style="5" customWidth="1"/>
    <col min="10264" max="10264" width="3.7109375" style="5" customWidth="1"/>
    <col min="10265" max="10265" width="5.140625" style="5" customWidth="1"/>
    <col min="10266" max="10266" width="3.7109375" style="5" customWidth="1"/>
    <col min="10267" max="10267" width="5.140625" style="5" customWidth="1"/>
    <col min="10268" max="10268" width="3.7109375" style="5" customWidth="1"/>
    <col min="10269" max="10269" width="6.7109375" style="5" customWidth="1"/>
    <col min="10270" max="10496" width="9.140625" style="5"/>
    <col min="10497" max="10497" width="8" style="5" customWidth="1"/>
    <col min="10498" max="10498" width="22" style="5" customWidth="1"/>
    <col min="10499" max="10499" width="9.7109375" style="5" customWidth="1"/>
    <col min="10500" max="10502" width="10.28515625" style="5" customWidth="1"/>
    <col min="10503" max="10503" width="10.7109375" style="5" customWidth="1"/>
    <col min="10504" max="10513" width="5.42578125" style="5" customWidth="1"/>
    <col min="10514" max="10514" width="11.140625" style="5" customWidth="1"/>
    <col min="10515" max="10515" width="5.140625" style="5" customWidth="1"/>
    <col min="10516" max="10516" width="3.7109375" style="5" customWidth="1"/>
    <col min="10517" max="10517" width="5.140625" style="5" customWidth="1"/>
    <col min="10518" max="10518" width="3.7109375" style="5" customWidth="1"/>
    <col min="10519" max="10519" width="5.140625" style="5" customWidth="1"/>
    <col min="10520" max="10520" width="3.7109375" style="5" customWidth="1"/>
    <col min="10521" max="10521" width="5.140625" style="5" customWidth="1"/>
    <col min="10522" max="10522" width="3.7109375" style="5" customWidth="1"/>
    <col min="10523" max="10523" width="5.140625" style="5" customWidth="1"/>
    <col min="10524" max="10524" width="3.7109375" style="5" customWidth="1"/>
    <col min="10525" max="10525" width="6.7109375" style="5" customWidth="1"/>
    <col min="10526" max="10752" width="9.140625" style="5"/>
    <col min="10753" max="10753" width="8" style="5" customWidth="1"/>
    <col min="10754" max="10754" width="22" style="5" customWidth="1"/>
    <col min="10755" max="10755" width="9.7109375" style="5" customWidth="1"/>
    <col min="10756" max="10758" width="10.28515625" style="5" customWidth="1"/>
    <col min="10759" max="10759" width="10.7109375" style="5" customWidth="1"/>
    <col min="10760" max="10769" width="5.42578125" style="5" customWidth="1"/>
    <col min="10770" max="10770" width="11.140625" style="5" customWidth="1"/>
    <col min="10771" max="10771" width="5.140625" style="5" customWidth="1"/>
    <col min="10772" max="10772" width="3.7109375" style="5" customWidth="1"/>
    <col min="10773" max="10773" width="5.140625" style="5" customWidth="1"/>
    <col min="10774" max="10774" width="3.7109375" style="5" customWidth="1"/>
    <col min="10775" max="10775" width="5.140625" style="5" customWidth="1"/>
    <col min="10776" max="10776" width="3.7109375" style="5" customWidth="1"/>
    <col min="10777" max="10777" width="5.140625" style="5" customWidth="1"/>
    <col min="10778" max="10778" width="3.7109375" style="5" customWidth="1"/>
    <col min="10779" max="10779" width="5.140625" style="5" customWidth="1"/>
    <col min="10780" max="10780" width="3.7109375" style="5" customWidth="1"/>
    <col min="10781" max="10781" width="6.7109375" style="5" customWidth="1"/>
    <col min="10782" max="11008" width="9.140625" style="5"/>
    <col min="11009" max="11009" width="8" style="5" customWidth="1"/>
    <col min="11010" max="11010" width="22" style="5" customWidth="1"/>
    <col min="11011" max="11011" width="9.7109375" style="5" customWidth="1"/>
    <col min="11012" max="11014" width="10.28515625" style="5" customWidth="1"/>
    <col min="11015" max="11015" width="10.7109375" style="5" customWidth="1"/>
    <col min="11016" max="11025" width="5.42578125" style="5" customWidth="1"/>
    <col min="11026" max="11026" width="11.140625" style="5" customWidth="1"/>
    <col min="11027" max="11027" width="5.140625" style="5" customWidth="1"/>
    <col min="11028" max="11028" width="3.7109375" style="5" customWidth="1"/>
    <col min="11029" max="11029" width="5.140625" style="5" customWidth="1"/>
    <col min="11030" max="11030" width="3.7109375" style="5" customWidth="1"/>
    <col min="11031" max="11031" width="5.140625" style="5" customWidth="1"/>
    <col min="11032" max="11032" width="3.7109375" style="5" customWidth="1"/>
    <col min="11033" max="11033" width="5.140625" style="5" customWidth="1"/>
    <col min="11034" max="11034" width="3.7109375" style="5" customWidth="1"/>
    <col min="11035" max="11035" width="5.140625" style="5" customWidth="1"/>
    <col min="11036" max="11036" width="3.7109375" style="5" customWidth="1"/>
    <col min="11037" max="11037" width="6.7109375" style="5" customWidth="1"/>
    <col min="11038" max="11264" width="9.140625" style="5"/>
    <col min="11265" max="11265" width="8" style="5" customWidth="1"/>
    <col min="11266" max="11266" width="22" style="5" customWidth="1"/>
    <col min="11267" max="11267" width="9.7109375" style="5" customWidth="1"/>
    <col min="11268" max="11270" width="10.28515625" style="5" customWidth="1"/>
    <col min="11271" max="11271" width="10.7109375" style="5" customWidth="1"/>
    <col min="11272" max="11281" width="5.42578125" style="5" customWidth="1"/>
    <col min="11282" max="11282" width="11.140625" style="5" customWidth="1"/>
    <col min="11283" max="11283" width="5.140625" style="5" customWidth="1"/>
    <col min="11284" max="11284" width="3.7109375" style="5" customWidth="1"/>
    <col min="11285" max="11285" width="5.140625" style="5" customWidth="1"/>
    <col min="11286" max="11286" width="3.7109375" style="5" customWidth="1"/>
    <col min="11287" max="11287" width="5.140625" style="5" customWidth="1"/>
    <col min="11288" max="11288" width="3.7109375" style="5" customWidth="1"/>
    <col min="11289" max="11289" width="5.140625" style="5" customWidth="1"/>
    <col min="11290" max="11290" width="3.7109375" style="5" customWidth="1"/>
    <col min="11291" max="11291" width="5.140625" style="5" customWidth="1"/>
    <col min="11292" max="11292" width="3.7109375" style="5" customWidth="1"/>
    <col min="11293" max="11293" width="6.7109375" style="5" customWidth="1"/>
    <col min="11294" max="11520" width="9.140625" style="5"/>
    <col min="11521" max="11521" width="8" style="5" customWidth="1"/>
    <col min="11522" max="11522" width="22" style="5" customWidth="1"/>
    <col min="11523" max="11523" width="9.7109375" style="5" customWidth="1"/>
    <col min="11524" max="11526" width="10.28515625" style="5" customWidth="1"/>
    <col min="11527" max="11527" width="10.7109375" style="5" customWidth="1"/>
    <col min="11528" max="11537" width="5.42578125" style="5" customWidth="1"/>
    <col min="11538" max="11538" width="11.140625" style="5" customWidth="1"/>
    <col min="11539" max="11539" width="5.140625" style="5" customWidth="1"/>
    <col min="11540" max="11540" width="3.7109375" style="5" customWidth="1"/>
    <col min="11541" max="11541" width="5.140625" style="5" customWidth="1"/>
    <col min="11542" max="11542" width="3.7109375" style="5" customWidth="1"/>
    <col min="11543" max="11543" width="5.140625" style="5" customWidth="1"/>
    <col min="11544" max="11544" width="3.7109375" style="5" customWidth="1"/>
    <col min="11545" max="11545" width="5.140625" style="5" customWidth="1"/>
    <col min="11546" max="11546" width="3.7109375" style="5" customWidth="1"/>
    <col min="11547" max="11547" width="5.140625" style="5" customWidth="1"/>
    <col min="11548" max="11548" width="3.7109375" style="5" customWidth="1"/>
    <col min="11549" max="11549" width="6.7109375" style="5" customWidth="1"/>
    <col min="11550" max="11776" width="9.140625" style="5"/>
    <col min="11777" max="11777" width="8" style="5" customWidth="1"/>
    <col min="11778" max="11778" width="22" style="5" customWidth="1"/>
    <col min="11779" max="11779" width="9.7109375" style="5" customWidth="1"/>
    <col min="11780" max="11782" width="10.28515625" style="5" customWidth="1"/>
    <col min="11783" max="11783" width="10.7109375" style="5" customWidth="1"/>
    <col min="11784" max="11793" width="5.42578125" style="5" customWidth="1"/>
    <col min="11794" max="11794" width="11.140625" style="5" customWidth="1"/>
    <col min="11795" max="11795" width="5.140625" style="5" customWidth="1"/>
    <col min="11796" max="11796" width="3.7109375" style="5" customWidth="1"/>
    <col min="11797" max="11797" width="5.140625" style="5" customWidth="1"/>
    <col min="11798" max="11798" width="3.7109375" style="5" customWidth="1"/>
    <col min="11799" max="11799" width="5.140625" style="5" customWidth="1"/>
    <col min="11800" max="11800" width="3.7109375" style="5" customWidth="1"/>
    <col min="11801" max="11801" width="5.140625" style="5" customWidth="1"/>
    <col min="11802" max="11802" width="3.7109375" style="5" customWidth="1"/>
    <col min="11803" max="11803" width="5.140625" style="5" customWidth="1"/>
    <col min="11804" max="11804" width="3.7109375" style="5" customWidth="1"/>
    <col min="11805" max="11805" width="6.7109375" style="5" customWidth="1"/>
    <col min="11806" max="12032" width="9.140625" style="5"/>
    <col min="12033" max="12033" width="8" style="5" customWidth="1"/>
    <col min="12034" max="12034" width="22" style="5" customWidth="1"/>
    <col min="12035" max="12035" width="9.7109375" style="5" customWidth="1"/>
    <col min="12036" max="12038" width="10.28515625" style="5" customWidth="1"/>
    <col min="12039" max="12039" width="10.7109375" style="5" customWidth="1"/>
    <col min="12040" max="12049" width="5.42578125" style="5" customWidth="1"/>
    <col min="12050" max="12050" width="11.140625" style="5" customWidth="1"/>
    <col min="12051" max="12051" width="5.140625" style="5" customWidth="1"/>
    <col min="12052" max="12052" width="3.7109375" style="5" customWidth="1"/>
    <col min="12053" max="12053" width="5.140625" style="5" customWidth="1"/>
    <col min="12054" max="12054" width="3.7109375" style="5" customWidth="1"/>
    <col min="12055" max="12055" width="5.140625" style="5" customWidth="1"/>
    <col min="12056" max="12056" width="3.7109375" style="5" customWidth="1"/>
    <col min="12057" max="12057" width="5.140625" style="5" customWidth="1"/>
    <col min="12058" max="12058" width="3.7109375" style="5" customWidth="1"/>
    <col min="12059" max="12059" width="5.140625" style="5" customWidth="1"/>
    <col min="12060" max="12060" width="3.7109375" style="5" customWidth="1"/>
    <col min="12061" max="12061" width="6.7109375" style="5" customWidth="1"/>
    <col min="12062" max="12288" width="9.140625" style="5"/>
    <col min="12289" max="12289" width="8" style="5" customWidth="1"/>
    <col min="12290" max="12290" width="22" style="5" customWidth="1"/>
    <col min="12291" max="12291" width="9.7109375" style="5" customWidth="1"/>
    <col min="12292" max="12294" width="10.28515625" style="5" customWidth="1"/>
    <col min="12295" max="12295" width="10.7109375" style="5" customWidth="1"/>
    <col min="12296" max="12305" width="5.42578125" style="5" customWidth="1"/>
    <col min="12306" max="12306" width="11.140625" style="5" customWidth="1"/>
    <col min="12307" max="12307" width="5.140625" style="5" customWidth="1"/>
    <col min="12308" max="12308" width="3.7109375" style="5" customWidth="1"/>
    <col min="12309" max="12309" width="5.140625" style="5" customWidth="1"/>
    <col min="12310" max="12310" width="3.7109375" style="5" customWidth="1"/>
    <col min="12311" max="12311" width="5.140625" style="5" customWidth="1"/>
    <col min="12312" max="12312" width="3.7109375" style="5" customWidth="1"/>
    <col min="12313" max="12313" width="5.140625" style="5" customWidth="1"/>
    <col min="12314" max="12314" width="3.7109375" style="5" customWidth="1"/>
    <col min="12315" max="12315" width="5.140625" style="5" customWidth="1"/>
    <col min="12316" max="12316" width="3.7109375" style="5" customWidth="1"/>
    <col min="12317" max="12317" width="6.7109375" style="5" customWidth="1"/>
    <col min="12318" max="12544" width="9.140625" style="5"/>
    <col min="12545" max="12545" width="8" style="5" customWidth="1"/>
    <col min="12546" max="12546" width="22" style="5" customWidth="1"/>
    <col min="12547" max="12547" width="9.7109375" style="5" customWidth="1"/>
    <col min="12548" max="12550" width="10.28515625" style="5" customWidth="1"/>
    <col min="12551" max="12551" width="10.7109375" style="5" customWidth="1"/>
    <col min="12552" max="12561" width="5.42578125" style="5" customWidth="1"/>
    <col min="12562" max="12562" width="11.140625" style="5" customWidth="1"/>
    <col min="12563" max="12563" width="5.140625" style="5" customWidth="1"/>
    <col min="12564" max="12564" width="3.7109375" style="5" customWidth="1"/>
    <col min="12565" max="12565" width="5.140625" style="5" customWidth="1"/>
    <col min="12566" max="12566" width="3.7109375" style="5" customWidth="1"/>
    <col min="12567" max="12567" width="5.140625" style="5" customWidth="1"/>
    <col min="12568" max="12568" width="3.7109375" style="5" customWidth="1"/>
    <col min="12569" max="12569" width="5.140625" style="5" customWidth="1"/>
    <col min="12570" max="12570" width="3.7109375" style="5" customWidth="1"/>
    <col min="12571" max="12571" width="5.140625" style="5" customWidth="1"/>
    <col min="12572" max="12572" width="3.7109375" style="5" customWidth="1"/>
    <col min="12573" max="12573" width="6.7109375" style="5" customWidth="1"/>
    <col min="12574" max="12800" width="9.140625" style="5"/>
    <col min="12801" max="12801" width="8" style="5" customWidth="1"/>
    <col min="12802" max="12802" width="22" style="5" customWidth="1"/>
    <col min="12803" max="12803" width="9.7109375" style="5" customWidth="1"/>
    <col min="12804" max="12806" width="10.28515625" style="5" customWidth="1"/>
    <col min="12807" max="12807" width="10.7109375" style="5" customWidth="1"/>
    <col min="12808" max="12817" width="5.42578125" style="5" customWidth="1"/>
    <col min="12818" max="12818" width="11.140625" style="5" customWidth="1"/>
    <col min="12819" max="12819" width="5.140625" style="5" customWidth="1"/>
    <col min="12820" max="12820" width="3.7109375" style="5" customWidth="1"/>
    <col min="12821" max="12821" width="5.140625" style="5" customWidth="1"/>
    <col min="12822" max="12822" width="3.7109375" style="5" customWidth="1"/>
    <col min="12823" max="12823" width="5.140625" style="5" customWidth="1"/>
    <col min="12824" max="12824" width="3.7109375" style="5" customWidth="1"/>
    <col min="12825" max="12825" width="5.140625" style="5" customWidth="1"/>
    <col min="12826" max="12826" width="3.7109375" style="5" customWidth="1"/>
    <col min="12827" max="12827" width="5.140625" style="5" customWidth="1"/>
    <col min="12828" max="12828" width="3.7109375" style="5" customWidth="1"/>
    <col min="12829" max="12829" width="6.7109375" style="5" customWidth="1"/>
    <col min="12830" max="13056" width="9.140625" style="5"/>
    <col min="13057" max="13057" width="8" style="5" customWidth="1"/>
    <col min="13058" max="13058" width="22" style="5" customWidth="1"/>
    <col min="13059" max="13059" width="9.7109375" style="5" customWidth="1"/>
    <col min="13060" max="13062" width="10.28515625" style="5" customWidth="1"/>
    <col min="13063" max="13063" width="10.7109375" style="5" customWidth="1"/>
    <col min="13064" max="13073" width="5.42578125" style="5" customWidth="1"/>
    <col min="13074" max="13074" width="11.140625" style="5" customWidth="1"/>
    <col min="13075" max="13075" width="5.140625" style="5" customWidth="1"/>
    <col min="13076" max="13076" width="3.7109375" style="5" customWidth="1"/>
    <col min="13077" max="13077" width="5.140625" style="5" customWidth="1"/>
    <col min="13078" max="13078" width="3.7109375" style="5" customWidth="1"/>
    <col min="13079" max="13079" width="5.140625" style="5" customWidth="1"/>
    <col min="13080" max="13080" width="3.7109375" style="5" customWidth="1"/>
    <col min="13081" max="13081" width="5.140625" style="5" customWidth="1"/>
    <col min="13082" max="13082" width="3.7109375" style="5" customWidth="1"/>
    <col min="13083" max="13083" width="5.140625" style="5" customWidth="1"/>
    <col min="13084" max="13084" width="3.7109375" style="5" customWidth="1"/>
    <col min="13085" max="13085" width="6.7109375" style="5" customWidth="1"/>
    <col min="13086" max="13312" width="9.140625" style="5"/>
    <col min="13313" max="13313" width="8" style="5" customWidth="1"/>
    <col min="13314" max="13314" width="22" style="5" customWidth="1"/>
    <col min="13315" max="13315" width="9.7109375" style="5" customWidth="1"/>
    <col min="13316" max="13318" width="10.28515625" style="5" customWidth="1"/>
    <col min="13319" max="13319" width="10.7109375" style="5" customWidth="1"/>
    <col min="13320" max="13329" width="5.42578125" style="5" customWidth="1"/>
    <col min="13330" max="13330" width="11.140625" style="5" customWidth="1"/>
    <col min="13331" max="13331" width="5.140625" style="5" customWidth="1"/>
    <col min="13332" max="13332" width="3.7109375" style="5" customWidth="1"/>
    <col min="13333" max="13333" width="5.140625" style="5" customWidth="1"/>
    <col min="13334" max="13334" width="3.7109375" style="5" customWidth="1"/>
    <col min="13335" max="13335" width="5.140625" style="5" customWidth="1"/>
    <col min="13336" max="13336" width="3.7109375" style="5" customWidth="1"/>
    <col min="13337" max="13337" width="5.140625" style="5" customWidth="1"/>
    <col min="13338" max="13338" width="3.7109375" style="5" customWidth="1"/>
    <col min="13339" max="13339" width="5.140625" style="5" customWidth="1"/>
    <col min="13340" max="13340" width="3.7109375" style="5" customWidth="1"/>
    <col min="13341" max="13341" width="6.7109375" style="5" customWidth="1"/>
    <col min="13342" max="13568" width="9.140625" style="5"/>
    <col min="13569" max="13569" width="8" style="5" customWidth="1"/>
    <col min="13570" max="13570" width="22" style="5" customWidth="1"/>
    <col min="13571" max="13571" width="9.7109375" style="5" customWidth="1"/>
    <col min="13572" max="13574" width="10.28515625" style="5" customWidth="1"/>
    <col min="13575" max="13575" width="10.7109375" style="5" customWidth="1"/>
    <col min="13576" max="13585" width="5.42578125" style="5" customWidth="1"/>
    <col min="13586" max="13586" width="11.140625" style="5" customWidth="1"/>
    <col min="13587" max="13587" width="5.140625" style="5" customWidth="1"/>
    <col min="13588" max="13588" width="3.7109375" style="5" customWidth="1"/>
    <col min="13589" max="13589" width="5.140625" style="5" customWidth="1"/>
    <col min="13590" max="13590" width="3.7109375" style="5" customWidth="1"/>
    <col min="13591" max="13591" width="5.140625" style="5" customWidth="1"/>
    <col min="13592" max="13592" width="3.7109375" style="5" customWidth="1"/>
    <col min="13593" max="13593" width="5.140625" style="5" customWidth="1"/>
    <col min="13594" max="13594" width="3.7109375" style="5" customWidth="1"/>
    <col min="13595" max="13595" width="5.140625" style="5" customWidth="1"/>
    <col min="13596" max="13596" width="3.7109375" style="5" customWidth="1"/>
    <col min="13597" max="13597" width="6.7109375" style="5" customWidth="1"/>
    <col min="13598" max="13824" width="9.140625" style="5"/>
    <col min="13825" max="13825" width="8" style="5" customWidth="1"/>
    <col min="13826" max="13826" width="22" style="5" customWidth="1"/>
    <col min="13827" max="13827" width="9.7109375" style="5" customWidth="1"/>
    <col min="13828" max="13830" width="10.28515625" style="5" customWidth="1"/>
    <col min="13831" max="13831" width="10.7109375" style="5" customWidth="1"/>
    <col min="13832" max="13841" width="5.42578125" style="5" customWidth="1"/>
    <col min="13842" max="13842" width="11.140625" style="5" customWidth="1"/>
    <col min="13843" max="13843" width="5.140625" style="5" customWidth="1"/>
    <col min="13844" max="13844" width="3.7109375" style="5" customWidth="1"/>
    <col min="13845" max="13845" width="5.140625" style="5" customWidth="1"/>
    <col min="13846" max="13846" width="3.7109375" style="5" customWidth="1"/>
    <col min="13847" max="13847" width="5.140625" style="5" customWidth="1"/>
    <col min="13848" max="13848" width="3.7109375" style="5" customWidth="1"/>
    <col min="13849" max="13849" width="5.140625" style="5" customWidth="1"/>
    <col min="13850" max="13850" width="3.7109375" style="5" customWidth="1"/>
    <col min="13851" max="13851" width="5.140625" style="5" customWidth="1"/>
    <col min="13852" max="13852" width="3.7109375" style="5" customWidth="1"/>
    <col min="13853" max="13853" width="6.7109375" style="5" customWidth="1"/>
    <col min="13854" max="14080" width="9.140625" style="5"/>
    <col min="14081" max="14081" width="8" style="5" customWidth="1"/>
    <col min="14082" max="14082" width="22" style="5" customWidth="1"/>
    <col min="14083" max="14083" width="9.7109375" style="5" customWidth="1"/>
    <col min="14084" max="14086" width="10.28515625" style="5" customWidth="1"/>
    <col min="14087" max="14087" width="10.7109375" style="5" customWidth="1"/>
    <col min="14088" max="14097" width="5.42578125" style="5" customWidth="1"/>
    <col min="14098" max="14098" width="11.140625" style="5" customWidth="1"/>
    <col min="14099" max="14099" width="5.140625" style="5" customWidth="1"/>
    <col min="14100" max="14100" width="3.7109375" style="5" customWidth="1"/>
    <col min="14101" max="14101" width="5.140625" style="5" customWidth="1"/>
    <col min="14102" max="14102" width="3.7109375" style="5" customWidth="1"/>
    <col min="14103" max="14103" width="5.140625" style="5" customWidth="1"/>
    <col min="14104" max="14104" width="3.7109375" style="5" customWidth="1"/>
    <col min="14105" max="14105" width="5.140625" style="5" customWidth="1"/>
    <col min="14106" max="14106" width="3.7109375" style="5" customWidth="1"/>
    <col min="14107" max="14107" width="5.140625" style="5" customWidth="1"/>
    <col min="14108" max="14108" width="3.7109375" style="5" customWidth="1"/>
    <col min="14109" max="14109" width="6.7109375" style="5" customWidth="1"/>
    <col min="14110" max="14336" width="9.140625" style="5"/>
    <col min="14337" max="14337" width="8" style="5" customWidth="1"/>
    <col min="14338" max="14338" width="22" style="5" customWidth="1"/>
    <col min="14339" max="14339" width="9.7109375" style="5" customWidth="1"/>
    <col min="14340" max="14342" width="10.28515625" style="5" customWidth="1"/>
    <col min="14343" max="14343" width="10.7109375" style="5" customWidth="1"/>
    <col min="14344" max="14353" width="5.42578125" style="5" customWidth="1"/>
    <col min="14354" max="14354" width="11.140625" style="5" customWidth="1"/>
    <col min="14355" max="14355" width="5.140625" style="5" customWidth="1"/>
    <col min="14356" max="14356" width="3.7109375" style="5" customWidth="1"/>
    <col min="14357" max="14357" width="5.140625" style="5" customWidth="1"/>
    <col min="14358" max="14358" width="3.7109375" style="5" customWidth="1"/>
    <col min="14359" max="14359" width="5.140625" style="5" customWidth="1"/>
    <col min="14360" max="14360" width="3.7109375" style="5" customWidth="1"/>
    <col min="14361" max="14361" width="5.140625" style="5" customWidth="1"/>
    <col min="14362" max="14362" width="3.7109375" style="5" customWidth="1"/>
    <col min="14363" max="14363" width="5.140625" style="5" customWidth="1"/>
    <col min="14364" max="14364" width="3.7109375" style="5" customWidth="1"/>
    <col min="14365" max="14365" width="6.7109375" style="5" customWidth="1"/>
    <col min="14366" max="14592" width="9.140625" style="5"/>
    <col min="14593" max="14593" width="8" style="5" customWidth="1"/>
    <col min="14594" max="14594" width="22" style="5" customWidth="1"/>
    <col min="14595" max="14595" width="9.7109375" style="5" customWidth="1"/>
    <col min="14596" max="14598" width="10.28515625" style="5" customWidth="1"/>
    <col min="14599" max="14599" width="10.7109375" style="5" customWidth="1"/>
    <col min="14600" max="14609" width="5.42578125" style="5" customWidth="1"/>
    <col min="14610" max="14610" width="11.140625" style="5" customWidth="1"/>
    <col min="14611" max="14611" width="5.140625" style="5" customWidth="1"/>
    <col min="14612" max="14612" width="3.7109375" style="5" customWidth="1"/>
    <col min="14613" max="14613" width="5.140625" style="5" customWidth="1"/>
    <col min="14614" max="14614" width="3.7109375" style="5" customWidth="1"/>
    <col min="14615" max="14615" width="5.140625" style="5" customWidth="1"/>
    <col min="14616" max="14616" width="3.7109375" style="5" customWidth="1"/>
    <col min="14617" max="14617" width="5.140625" style="5" customWidth="1"/>
    <col min="14618" max="14618" width="3.7109375" style="5" customWidth="1"/>
    <col min="14619" max="14619" width="5.140625" style="5" customWidth="1"/>
    <col min="14620" max="14620" width="3.7109375" style="5" customWidth="1"/>
    <col min="14621" max="14621" width="6.7109375" style="5" customWidth="1"/>
    <col min="14622" max="14848" width="9.140625" style="5"/>
    <col min="14849" max="14849" width="8" style="5" customWidth="1"/>
    <col min="14850" max="14850" width="22" style="5" customWidth="1"/>
    <col min="14851" max="14851" width="9.7109375" style="5" customWidth="1"/>
    <col min="14852" max="14854" width="10.28515625" style="5" customWidth="1"/>
    <col min="14855" max="14855" width="10.7109375" style="5" customWidth="1"/>
    <col min="14856" max="14865" width="5.42578125" style="5" customWidth="1"/>
    <col min="14866" max="14866" width="11.140625" style="5" customWidth="1"/>
    <col min="14867" max="14867" width="5.140625" style="5" customWidth="1"/>
    <col min="14868" max="14868" width="3.7109375" style="5" customWidth="1"/>
    <col min="14869" max="14869" width="5.140625" style="5" customWidth="1"/>
    <col min="14870" max="14870" width="3.7109375" style="5" customWidth="1"/>
    <col min="14871" max="14871" width="5.140625" style="5" customWidth="1"/>
    <col min="14872" max="14872" width="3.7109375" style="5" customWidth="1"/>
    <col min="14873" max="14873" width="5.140625" style="5" customWidth="1"/>
    <col min="14874" max="14874" width="3.7109375" style="5" customWidth="1"/>
    <col min="14875" max="14875" width="5.140625" style="5" customWidth="1"/>
    <col min="14876" max="14876" width="3.7109375" style="5" customWidth="1"/>
    <col min="14877" max="14877" width="6.7109375" style="5" customWidth="1"/>
    <col min="14878" max="15104" width="9.140625" style="5"/>
    <col min="15105" max="15105" width="8" style="5" customWidth="1"/>
    <col min="15106" max="15106" width="22" style="5" customWidth="1"/>
    <col min="15107" max="15107" width="9.7109375" style="5" customWidth="1"/>
    <col min="15108" max="15110" width="10.28515625" style="5" customWidth="1"/>
    <col min="15111" max="15111" width="10.7109375" style="5" customWidth="1"/>
    <col min="15112" max="15121" width="5.42578125" style="5" customWidth="1"/>
    <col min="15122" max="15122" width="11.140625" style="5" customWidth="1"/>
    <col min="15123" max="15123" width="5.140625" style="5" customWidth="1"/>
    <col min="15124" max="15124" width="3.7109375" style="5" customWidth="1"/>
    <col min="15125" max="15125" width="5.140625" style="5" customWidth="1"/>
    <col min="15126" max="15126" width="3.7109375" style="5" customWidth="1"/>
    <col min="15127" max="15127" width="5.140625" style="5" customWidth="1"/>
    <col min="15128" max="15128" width="3.7109375" style="5" customWidth="1"/>
    <col min="15129" max="15129" width="5.140625" style="5" customWidth="1"/>
    <col min="15130" max="15130" width="3.7109375" style="5" customWidth="1"/>
    <col min="15131" max="15131" width="5.140625" style="5" customWidth="1"/>
    <col min="15132" max="15132" width="3.7109375" style="5" customWidth="1"/>
    <col min="15133" max="15133" width="6.7109375" style="5" customWidth="1"/>
    <col min="15134" max="15360" width="9.140625" style="5"/>
    <col min="15361" max="15361" width="8" style="5" customWidth="1"/>
    <col min="15362" max="15362" width="22" style="5" customWidth="1"/>
    <col min="15363" max="15363" width="9.7109375" style="5" customWidth="1"/>
    <col min="15364" max="15366" width="10.28515625" style="5" customWidth="1"/>
    <col min="15367" max="15367" width="10.7109375" style="5" customWidth="1"/>
    <col min="15368" max="15377" width="5.42578125" style="5" customWidth="1"/>
    <col min="15378" max="15378" width="11.140625" style="5" customWidth="1"/>
    <col min="15379" max="15379" width="5.140625" style="5" customWidth="1"/>
    <col min="15380" max="15380" width="3.7109375" style="5" customWidth="1"/>
    <col min="15381" max="15381" width="5.140625" style="5" customWidth="1"/>
    <col min="15382" max="15382" width="3.7109375" style="5" customWidth="1"/>
    <col min="15383" max="15383" width="5.140625" style="5" customWidth="1"/>
    <col min="15384" max="15384" width="3.7109375" style="5" customWidth="1"/>
    <col min="15385" max="15385" width="5.140625" style="5" customWidth="1"/>
    <col min="15386" max="15386" width="3.7109375" style="5" customWidth="1"/>
    <col min="15387" max="15387" width="5.140625" style="5" customWidth="1"/>
    <col min="15388" max="15388" width="3.7109375" style="5" customWidth="1"/>
    <col min="15389" max="15389" width="6.7109375" style="5" customWidth="1"/>
    <col min="15390" max="15616" width="9.140625" style="5"/>
    <col min="15617" max="15617" width="8" style="5" customWidth="1"/>
    <col min="15618" max="15618" width="22" style="5" customWidth="1"/>
    <col min="15619" max="15619" width="9.7109375" style="5" customWidth="1"/>
    <col min="15620" max="15622" width="10.28515625" style="5" customWidth="1"/>
    <col min="15623" max="15623" width="10.7109375" style="5" customWidth="1"/>
    <col min="15624" max="15633" width="5.42578125" style="5" customWidth="1"/>
    <col min="15634" max="15634" width="11.140625" style="5" customWidth="1"/>
    <col min="15635" max="15635" width="5.140625" style="5" customWidth="1"/>
    <col min="15636" max="15636" width="3.7109375" style="5" customWidth="1"/>
    <col min="15637" max="15637" width="5.140625" style="5" customWidth="1"/>
    <col min="15638" max="15638" width="3.7109375" style="5" customWidth="1"/>
    <col min="15639" max="15639" width="5.140625" style="5" customWidth="1"/>
    <col min="15640" max="15640" width="3.7109375" style="5" customWidth="1"/>
    <col min="15641" max="15641" width="5.140625" style="5" customWidth="1"/>
    <col min="15642" max="15642" width="3.7109375" style="5" customWidth="1"/>
    <col min="15643" max="15643" width="5.140625" style="5" customWidth="1"/>
    <col min="15644" max="15644" width="3.7109375" style="5" customWidth="1"/>
    <col min="15645" max="15645" width="6.7109375" style="5" customWidth="1"/>
    <col min="15646" max="15872" width="9.140625" style="5"/>
    <col min="15873" max="15873" width="8" style="5" customWidth="1"/>
    <col min="15874" max="15874" width="22" style="5" customWidth="1"/>
    <col min="15875" max="15875" width="9.7109375" style="5" customWidth="1"/>
    <col min="15876" max="15878" width="10.28515625" style="5" customWidth="1"/>
    <col min="15879" max="15879" width="10.7109375" style="5" customWidth="1"/>
    <col min="15880" max="15889" width="5.42578125" style="5" customWidth="1"/>
    <col min="15890" max="15890" width="11.140625" style="5" customWidth="1"/>
    <col min="15891" max="15891" width="5.140625" style="5" customWidth="1"/>
    <col min="15892" max="15892" width="3.7109375" style="5" customWidth="1"/>
    <col min="15893" max="15893" width="5.140625" style="5" customWidth="1"/>
    <col min="15894" max="15894" width="3.7109375" style="5" customWidth="1"/>
    <col min="15895" max="15895" width="5.140625" style="5" customWidth="1"/>
    <col min="15896" max="15896" width="3.7109375" style="5" customWidth="1"/>
    <col min="15897" max="15897" width="5.140625" style="5" customWidth="1"/>
    <col min="15898" max="15898" width="3.7109375" style="5" customWidth="1"/>
    <col min="15899" max="15899" width="5.140625" style="5" customWidth="1"/>
    <col min="15900" max="15900" width="3.7109375" style="5" customWidth="1"/>
    <col min="15901" max="15901" width="6.7109375" style="5" customWidth="1"/>
    <col min="15902" max="16128" width="9.140625" style="5"/>
    <col min="16129" max="16129" width="8" style="5" customWidth="1"/>
    <col min="16130" max="16130" width="22" style="5" customWidth="1"/>
    <col min="16131" max="16131" width="9.7109375" style="5" customWidth="1"/>
    <col min="16132" max="16134" width="10.28515625" style="5" customWidth="1"/>
    <col min="16135" max="16135" width="10.7109375" style="5" customWidth="1"/>
    <col min="16136" max="16145" width="5.42578125" style="5" customWidth="1"/>
    <col min="16146" max="16146" width="11.140625" style="5" customWidth="1"/>
    <col min="16147" max="16147" width="5.140625" style="5" customWidth="1"/>
    <col min="16148" max="16148" width="3.7109375" style="5" customWidth="1"/>
    <col min="16149" max="16149" width="5.140625" style="5" customWidth="1"/>
    <col min="16150" max="16150" width="3.7109375" style="5" customWidth="1"/>
    <col min="16151" max="16151" width="5.140625" style="5" customWidth="1"/>
    <col min="16152" max="16152" width="3.7109375" style="5" customWidth="1"/>
    <col min="16153" max="16153" width="5.140625" style="5" customWidth="1"/>
    <col min="16154" max="16154" width="3.7109375" style="5" customWidth="1"/>
    <col min="16155" max="16155" width="5.140625" style="5" customWidth="1"/>
    <col min="16156" max="16156" width="3.7109375" style="5" customWidth="1"/>
    <col min="16157" max="16157" width="6.7109375" style="5" customWidth="1"/>
    <col min="16158" max="16384" width="9.140625" style="5"/>
  </cols>
  <sheetData>
    <row r="1" spans="1:29" s="1" customFormat="1" ht="10.5" x14ac:dyDescent="0.2">
      <c r="AC1" s="2" t="s">
        <v>0</v>
      </c>
    </row>
    <row r="2" spans="1:29" s="1" customFormat="1" ht="21.75" customHeight="1" x14ac:dyDescent="0.2">
      <c r="Z2" s="168" t="s">
        <v>1</v>
      </c>
      <c r="AA2" s="168"/>
      <c r="AB2" s="168"/>
      <c r="AC2" s="168"/>
    </row>
    <row r="3" spans="1:29" s="3" customFormat="1" ht="11.25" x14ac:dyDescent="0.2">
      <c r="A3" s="169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</row>
    <row r="4" spans="1:29" s="3" customFormat="1" ht="11.25" x14ac:dyDescent="0.2">
      <c r="I4" s="4" t="s">
        <v>3</v>
      </c>
      <c r="J4" s="167" t="s">
        <v>674</v>
      </c>
      <c r="K4" s="167"/>
    </row>
    <row r="5" spans="1:29" ht="11.25" customHeight="1" x14ac:dyDescent="0.25"/>
    <row r="6" spans="1:29" s="3" customFormat="1" ht="11.25" x14ac:dyDescent="0.2">
      <c r="G6" s="4" t="s">
        <v>4</v>
      </c>
      <c r="H6" s="171" t="s">
        <v>660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6"/>
    </row>
    <row r="7" spans="1:29" s="1" customFormat="1" ht="10.5" x14ac:dyDescent="0.2">
      <c r="H7" s="166" t="s">
        <v>5</v>
      </c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7"/>
    </row>
    <row r="8" spans="1:29" ht="11.25" customHeight="1" x14ac:dyDescent="0.25"/>
    <row r="9" spans="1:29" s="3" customFormat="1" ht="11.25" x14ac:dyDescent="0.2">
      <c r="J9" s="4" t="s">
        <v>6</v>
      </c>
      <c r="K9" s="167" t="s">
        <v>682</v>
      </c>
      <c r="L9" s="167"/>
      <c r="M9" s="3" t="s">
        <v>7</v>
      </c>
    </row>
    <row r="10" spans="1:29" ht="11.25" customHeight="1" x14ac:dyDescent="0.25"/>
    <row r="11" spans="1:29" s="3" customFormat="1" ht="11.25" x14ac:dyDescent="0.2">
      <c r="J11" s="4" t="s">
        <v>8</v>
      </c>
      <c r="K11" s="165" t="s">
        <v>661</v>
      </c>
      <c r="L11" s="165"/>
      <c r="M11" s="165"/>
      <c r="N11" s="165"/>
      <c r="O11" s="165"/>
      <c r="P11" s="165"/>
      <c r="Q11" s="165"/>
      <c r="R11" s="165"/>
      <c r="S11" s="165"/>
    </row>
    <row r="12" spans="1:29" s="1" customFormat="1" ht="10.5" x14ac:dyDescent="0.2">
      <c r="K12" s="166" t="s">
        <v>9</v>
      </c>
      <c r="L12" s="166"/>
      <c r="M12" s="166"/>
      <c r="N12" s="166"/>
      <c r="O12" s="166"/>
      <c r="P12" s="166"/>
      <c r="Q12" s="166"/>
      <c r="R12" s="166"/>
      <c r="S12" s="166"/>
    </row>
    <row r="13" spans="1:29" ht="11.25" customHeight="1" x14ac:dyDescent="0.25"/>
    <row r="14" spans="1:29" s="8" customFormat="1" ht="15" customHeight="1" x14ac:dyDescent="0.2">
      <c r="A14" s="158" t="s">
        <v>10</v>
      </c>
      <c r="B14" s="158" t="s">
        <v>11</v>
      </c>
      <c r="C14" s="158" t="s">
        <v>12</v>
      </c>
      <c r="D14" s="158" t="s">
        <v>13</v>
      </c>
      <c r="E14" s="158" t="s">
        <v>14</v>
      </c>
      <c r="F14" s="158" t="s">
        <v>680</v>
      </c>
      <c r="G14" s="158" t="s">
        <v>681</v>
      </c>
      <c r="H14" s="153" t="s">
        <v>675</v>
      </c>
      <c r="I14" s="154"/>
      <c r="J14" s="154"/>
      <c r="K14" s="154"/>
      <c r="L14" s="154"/>
      <c r="M14" s="154"/>
      <c r="N14" s="154"/>
      <c r="O14" s="154"/>
      <c r="P14" s="154"/>
      <c r="Q14" s="155"/>
      <c r="R14" s="158" t="s">
        <v>670</v>
      </c>
      <c r="S14" s="153" t="s">
        <v>676</v>
      </c>
      <c r="T14" s="154"/>
      <c r="U14" s="154"/>
      <c r="V14" s="154"/>
      <c r="W14" s="154"/>
      <c r="X14" s="154"/>
      <c r="Y14" s="154"/>
      <c r="Z14" s="154"/>
      <c r="AA14" s="154"/>
      <c r="AB14" s="155"/>
      <c r="AC14" s="158" t="s">
        <v>15</v>
      </c>
    </row>
    <row r="15" spans="1:29" s="8" customFormat="1" ht="15" customHeight="1" x14ac:dyDescent="0.2">
      <c r="A15" s="159"/>
      <c r="B15" s="159"/>
      <c r="C15" s="159"/>
      <c r="D15" s="159"/>
      <c r="E15" s="159"/>
      <c r="F15" s="159"/>
      <c r="G15" s="159"/>
      <c r="H15" s="153" t="s">
        <v>16</v>
      </c>
      <c r="I15" s="154"/>
      <c r="J15" s="154"/>
      <c r="K15" s="154"/>
      <c r="L15" s="155"/>
      <c r="M15" s="153" t="s">
        <v>17</v>
      </c>
      <c r="N15" s="154"/>
      <c r="O15" s="154"/>
      <c r="P15" s="154"/>
      <c r="Q15" s="155"/>
      <c r="R15" s="159"/>
      <c r="S15" s="156" t="s">
        <v>18</v>
      </c>
      <c r="T15" s="161"/>
      <c r="U15" s="156" t="s">
        <v>19</v>
      </c>
      <c r="V15" s="161"/>
      <c r="W15" s="156" t="s">
        <v>20</v>
      </c>
      <c r="X15" s="161"/>
      <c r="Y15" s="156" t="s">
        <v>21</v>
      </c>
      <c r="Z15" s="161"/>
      <c r="AA15" s="156" t="s">
        <v>22</v>
      </c>
      <c r="AB15" s="161"/>
      <c r="AC15" s="159"/>
    </row>
    <row r="16" spans="1:29" s="8" customFormat="1" ht="69" customHeight="1" x14ac:dyDescent="0.2">
      <c r="A16" s="159"/>
      <c r="B16" s="159"/>
      <c r="C16" s="159"/>
      <c r="D16" s="159"/>
      <c r="E16" s="159"/>
      <c r="F16" s="159"/>
      <c r="G16" s="159"/>
      <c r="H16" s="156" t="s">
        <v>23</v>
      </c>
      <c r="I16" s="156" t="s">
        <v>19</v>
      </c>
      <c r="J16" s="156" t="s">
        <v>24</v>
      </c>
      <c r="K16" s="156" t="s">
        <v>21</v>
      </c>
      <c r="L16" s="163" t="s">
        <v>22</v>
      </c>
      <c r="M16" s="156" t="s">
        <v>25</v>
      </c>
      <c r="N16" s="156" t="s">
        <v>19</v>
      </c>
      <c r="O16" s="156" t="s">
        <v>26</v>
      </c>
      <c r="P16" s="156" t="s">
        <v>21</v>
      </c>
      <c r="Q16" s="163" t="s">
        <v>22</v>
      </c>
      <c r="R16" s="159"/>
      <c r="S16" s="157"/>
      <c r="T16" s="162"/>
      <c r="U16" s="157"/>
      <c r="V16" s="162"/>
      <c r="W16" s="157"/>
      <c r="X16" s="162"/>
      <c r="Y16" s="157"/>
      <c r="Z16" s="162"/>
      <c r="AA16" s="157"/>
      <c r="AB16" s="162"/>
      <c r="AC16" s="159"/>
    </row>
    <row r="17" spans="1:29" s="8" customFormat="1" ht="90" customHeight="1" x14ac:dyDescent="0.2">
      <c r="A17" s="160"/>
      <c r="B17" s="160"/>
      <c r="C17" s="160"/>
      <c r="D17" s="160"/>
      <c r="E17" s="160"/>
      <c r="F17" s="160"/>
      <c r="G17" s="160"/>
      <c r="H17" s="157"/>
      <c r="I17" s="157"/>
      <c r="J17" s="157"/>
      <c r="K17" s="157"/>
      <c r="L17" s="164"/>
      <c r="M17" s="157"/>
      <c r="N17" s="157"/>
      <c r="O17" s="157"/>
      <c r="P17" s="157"/>
      <c r="Q17" s="164"/>
      <c r="R17" s="160"/>
      <c r="S17" s="9" t="s">
        <v>27</v>
      </c>
      <c r="T17" s="10" t="s">
        <v>28</v>
      </c>
      <c r="U17" s="9" t="s">
        <v>27</v>
      </c>
      <c r="V17" s="10" t="s">
        <v>28</v>
      </c>
      <c r="W17" s="9" t="s">
        <v>27</v>
      </c>
      <c r="X17" s="10" t="s">
        <v>28</v>
      </c>
      <c r="Y17" s="9" t="s">
        <v>27</v>
      </c>
      <c r="Z17" s="10" t="s">
        <v>28</v>
      </c>
      <c r="AA17" s="9" t="s">
        <v>27</v>
      </c>
      <c r="AB17" s="10" t="s">
        <v>28</v>
      </c>
      <c r="AC17" s="160"/>
    </row>
    <row r="18" spans="1:29" s="8" customFormat="1" ht="10.5" x14ac:dyDescent="0.2">
      <c r="A18" s="11">
        <v>1</v>
      </c>
      <c r="B18" s="11">
        <v>2</v>
      </c>
      <c r="C18" s="11">
        <v>3</v>
      </c>
      <c r="D18" s="11">
        <v>4</v>
      </c>
      <c r="E18" s="11">
        <v>5</v>
      </c>
      <c r="F18" s="11">
        <v>6</v>
      </c>
      <c r="G18" s="11">
        <v>7</v>
      </c>
      <c r="H18" s="11">
        <v>8</v>
      </c>
      <c r="I18" s="11">
        <v>9</v>
      </c>
      <c r="J18" s="11">
        <v>10</v>
      </c>
      <c r="K18" s="11">
        <v>11</v>
      </c>
      <c r="L18" s="11">
        <v>12</v>
      </c>
      <c r="M18" s="11">
        <v>13</v>
      </c>
      <c r="N18" s="11">
        <v>14</v>
      </c>
      <c r="O18" s="11">
        <v>15</v>
      </c>
      <c r="P18" s="11">
        <v>16</v>
      </c>
      <c r="Q18" s="11">
        <v>17</v>
      </c>
      <c r="R18" s="11">
        <v>18</v>
      </c>
      <c r="S18" s="11">
        <v>19</v>
      </c>
      <c r="T18" s="11">
        <v>20</v>
      </c>
      <c r="U18" s="11">
        <v>21</v>
      </c>
      <c r="V18" s="11">
        <v>22</v>
      </c>
      <c r="W18" s="11">
        <v>23</v>
      </c>
      <c r="X18" s="11">
        <v>24</v>
      </c>
      <c r="Y18" s="11">
        <v>25</v>
      </c>
      <c r="Z18" s="11">
        <v>26</v>
      </c>
      <c r="AA18" s="11">
        <v>27</v>
      </c>
      <c r="AB18" s="11">
        <v>28</v>
      </c>
      <c r="AC18" s="11">
        <v>29</v>
      </c>
    </row>
    <row r="19" spans="1:29" s="57" customFormat="1" ht="72" customHeight="1" x14ac:dyDescent="0.25">
      <c r="A19" s="55" t="s">
        <v>664</v>
      </c>
      <c r="B19" s="56" t="s">
        <v>665</v>
      </c>
      <c r="C19" s="10" t="s">
        <v>669</v>
      </c>
      <c r="D19" s="10">
        <v>3.27</v>
      </c>
      <c r="E19" s="10" t="s">
        <v>659</v>
      </c>
      <c r="F19" s="10">
        <f>H19</f>
        <v>3.27</v>
      </c>
      <c r="G19" s="10">
        <v>0</v>
      </c>
      <c r="H19" s="10">
        <f>D19</f>
        <v>3.27</v>
      </c>
      <c r="I19" s="10">
        <v>0</v>
      </c>
      <c r="J19" s="10">
        <v>0</v>
      </c>
      <c r="K19" s="10">
        <f>H19</f>
        <v>3.27</v>
      </c>
      <c r="L19" s="10">
        <v>0</v>
      </c>
      <c r="M19" s="72">
        <f>K19</f>
        <v>3.27</v>
      </c>
      <c r="N19" s="51">
        <v>0</v>
      </c>
      <c r="O19" s="51">
        <v>0</v>
      </c>
      <c r="P19" s="72">
        <f>M19</f>
        <v>3.27</v>
      </c>
      <c r="Q19" s="51">
        <v>0</v>
      </c>
      <c r="R19" s="10">
        <v>0</v>
      </c>
      <c r="S19" s="51">
        <f>M19-H19</f>
        <v>0</v>
      </c>
      <c r="T19" s="10">
        <f>P19/H19*100</f>
        <v>100</v>
      </c>
      <c r="U19" s="10">
        <v>0</v>
      </c>
      <c r="V19" s="10">
        <v>0</v>
      </c>
      <c r="W19" s="10">
        <v>0</v>
      </c>
      <c r="X19" s="10">
        <v>0</v>
      </c>
      <c r="Y19" s="51">
        <f>S19</f>
        <v>0</v>
      </c>
      <c r="Z19" s="10">
        <f>T19</f>
        <v>100</v>
      </c>
      <c r="AA19" s="10">
        <v>0</v>
      </c>
      <c r="AB19" s="10">
        <v>0</v>
      </c>
      <c r="AC19" s="56"/>
    </row>
    <row r="20" spans="1:29" s="57" customFormat="1" ht="16.5" customHeight="1" x14ac:dyDescent="0.25">
      <c r="A20" s="153" t="s">
        <v>29</v>
      </c>
      <c r="B20" s="154"/>
      <c r="C20" s="155"/>
      <c r="D20" s="10">
        <f>D19</f>
        <v>3.27</v>
      </c>
      <c r="E20" s="10"/>
      <c r="F20" s="10">
        <f t="shared" ref="F20:AB20" si="0">F19</f>
        <v>3.27</v>
      </c>
      <c r="G20" s="10">
        <f t="shared" si="0"/>
        <v>0</v>
      </c>
      <c r="H20" s="10">
        <f t="shared" si="0"/>
        <v>3.27</v>
      </c>
      <c r="I20" s="10">
        <f t="shared" si="0"/>
        <v>0</v>
      </c>
      <c r="J20" s="10">
        <f t="shared" si="0"/>
        <v>0</v>
      </c>
      <c r="K20" s="10">
        <f t="shared" si="0"/>
        <v>3.27</v>
      </c>
      <c r="L20" s="10">
        <f t="shared" si="0"/>
        <v>0</v>
      </c>
      <c r="M20" s="72">
        <f t="shared" si="0"/>
        <v>3.27</v>
      </c>
      <c r="N20" s="51">
        <f t="shared" si="0"/>
        <v>0</v>
      </c>
      <c r="O20" s="51">
        <f t="shared" si="0"/>
        <v>0</v>
      </c>
      <c r="P20" s="72">
        <f t="shared" si="0"/>
        <v>3.27</v>
      </c>
      <c r="Q20" s="51">
        <f t="shared" si="0"/>
        <v>0</v>
      </c>
      <c r="R20" s="10">
        <f t="shared" si="0"/>
        <v>0</v>
      </c>
      <c r="S20" s="51">
        <f t="shared" si="0"/>
        <v>0</v>
      </c>
      <c r="T20" s="10">
        <f t="shared" si="0"/>
        <v>100</v>
      </c>
      <c r="U20" s="10">
        <f t="shared" si="0"/>
        <v>0</v>
      </c>
      <c r="V20" s="10">
        <f t="shared" si="0"/>
        <v>0</v>
      </c>
      <c r="W20" s="10">
        <f t="shared" si="0"/>
        <v>0</v>
      </c>
      <c r="X20" s="10">
        <f t="shared" si="0"/>
        <v>0</v>
      </c>
      <c r="Y20" s="51">
        <f t="shared" si="0"/>
        <v>0</v>
      </c>
      <c r="Z20" s="10">
        <f t="shared" si="0"/>
        <v>100</v>
      </c>
      <c r="AA20" s="10">
        <f t="shared" si="0"/>
        <v>0</v>
      </c>
      <c r="AB20" s="10">
        <f t="shared" si="0"/>
        <v>0</v>
      </c>
      <c r="AC20" s="58"/>
    </row>
    <row r="21" spans="1:29" ht="9.9499999999999993" customHeight="1" x14ac:dyDescent="0.25"/>
    <row r="22" spans="1:29" s="1" customFormat="1" ht="10.5" x14ac:dyDescent="0.2">
      <c r="A22" s="1" t="s">
        <v>30</v>
      </c>
    </row>
    <row r="23" spans="1:29" s="1" customFormat="1" ht="10.5" x14ac:dyDescent="0.2">
      <c r="A23" s="1" t="s">
        <v>31</v>
      </c>
    </row>
    <row r="24" spans="1:29" s="1" customFormat="1" ht="10.5" x14ac:dyDescent="0.2">
      <c r="A24" s="1" t="s">
        <v>32</v>
      </c>
    </row>
  </sheetData>
  <mergeCells count="37">
    <mergeCell ref="K9:L9"/>
    <mergeCell ref="Z2:AC2"/>
    <mergeCell ref="A3:AC3"/>
    <mergeCell ref="J4:K4"/>
    <mergeCell ref="H6:R6"/>
    <mergeCell ref="H7:R7"/>
    <mergeCell ref="K11:S11"/>
    <mergeCell ref="K12:S12"/>
    <mergeCell ref="A14:A17"/>
    <mergeCell ref="B14:B17"/>
    <mergeCell ref="C14:C17"/>
    <mergeCell ref="D14:D17"/>
    <mergeCell ref="E14:E17"/>
    <mergeCell ref="F14:F17"/>
    <mergeCell ref="G14:G17"/>
    <mergeCell ref="H14:Q14"/>
    <mergeCell ref="R14:R17"/>
    <mergeCell ref="S14:AB14"/>
    <mergeCell ref="AC14:AC17"/>
    <mergeCell ref="H15:L15"/>
    <mergeCell ref="M15:Q15"/>
    <mergeCell ref="S15:T16"/>
    <mergeCell ref="U15:V16"/>
    <mergeCell ref="W15:X16"/>
    <mergeCell ref="Y15:Z16"/>
    <mergeCell ref="AA15:AB16"/>
    <mergeCell ref="N16:N17"/>
    <mergeCell ref="O16:O17"/>
    <mergeCell ref="P16:P17"/>
    <mergeCell ref="Q16:Q17"/>
    <mergeCell ref="L16:L17"/>
    <mergeCell ref="M16:M17"/>
    <mergeCell ref="A20:C20"/>
    <mergeCell ref="H16:H17"/>
    <mergeCell ref="I16:I17"/>
    <mergeCell ref="J16:J17"/>
    <mergeCell ref="K16:K17"/>
  </mergeCells>
  <pageMargins left="0.59055118110236227" right="0.39370078740157483" top="0.78740157480314965" bottom="0.39370078740157483" header="0.19685039370078741" footer="0.19685039370078741"/>
  <pageSetup paperSize="8" scale="92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2"/>
  <sheetViews>
    <sheetView view="pageBreakPreview" topLeftCell="A13" zoomScaleNormal="100" zoomScaleSheetLayoutView="100" workbookViewId="0">
      <selection activeCell="S16" sqref="S16"/>
    </sheetView>
  </sheetViews>
  <sheetFormatPr defaultColWidth="9.140625" defaultRowHeight="15.75" x14ac:dyDescent="0.25"/>
  <cols>
    <col min="1" max="1" width="8.140625" style="5" customWidth="1"/>
    <col min="2" max="2" width="29.85546875" style="5" customWidth="1"/>
    <col min="3" max="3" width="10.42578125" style="5" customWidth="1"/>
    <col min="4" max="4" width="17.85546875" style="5" customWidth="1"/>
    <col min="5" max="5" width="14" style="5" customWidth="1"/>
    <col min="6" max="6" width="10.7109375" style="5" customWidth="1"/>
    <col min="7" max="7" width="11" style="5" customWidth="1"/>
    <col min="8" max="8" width="10" style="5" customWidth="1"/>
    <col min="9" max="9" width="10.85546875" style="5" customWidth="1"/>
    <col min="10" max="10" width="10.28515625" style="5" customWidth="1"/>
    <col min="11" max="11" width="9.85546875" style="5" customWidth="1"/>
    <col min="12" max="12" width="10.42578125" style="5" customWidth="1"/>
    <col min="13" max="13" width="9.140625" style="5" customWidth="1"/>
    <col min="14" max="14" width="12.42578125" style="5" customWidth="1"/>
    <col min="15" max="15" width="9.85546875" style="5" customWidth="1"/>
    <col min="16" max="16" width="8.28515625" style="5" customWidth="1"/>
    <col min="17" max="17" width="10.7109375" style="5" customWidth="1"/>
    <col min="18" max="18" width="10.42578125" style="5" customWidth="1"/>
    <col min="19" max="19" width="10.7109375" style="5" customWidth="1"/>
    <col min="20" max="20" width="22.42578125" style="5" customWidth="1"/>
    <col min="21" max="256" width="9.140625" style="5"/>
    <col min="257" max="257" width="8.140625" style="5" customWidth="1"/>
    <col min="258" max="258" width="29.85546875" style="5" customWidth="1"/>
    <col min="259" max="259" width="10.42578125" style="5" customWidth="1"/>
    <col min="260" max="260" width="17.85546875" style="5" customWidth="1"/>
    <col min="261" max="261" width="14" style="5" customWidth="1"/>
    <col min="262" max="271" width="7.7109375" style="5" customWidth="1"/>
    <col min="272" max="273" width="8.28515625" style="5" customWidth="1"/>
    <col min="274" max="275" width="7.7109375" style="5" customWidth="1"/>
    <col min="276" max="512" width="9.140625" style="5"/>
    <col min="513" max="513" width="8.140625" style="5" customWidth="1"/>
    <col min="514" max="514" width="29.85546875" style="5" customWidth="1"/>
    <col min="515" max="515" width="10.42578125" style="5" customWidth="1"/>
    <col min="516" max="516" width="17.85546875" style="5" customWidth="1"/>
    <col min="517" max="517" width="14" style="5" customWidth="1"/>
    <col min="518" max="527" width="7.7109375" style="5" customWidth="1"/>
    <col min="528" max="529" width="8.28515625" style="5" customWidth="1"/>
    <col min="530" max="531" width="7.7109375" style="5" customWidth="1"/>
    <col min="532" max="768" width="9.140625" style="5"/>
    <col min="769" max="769" width="8.140625" style="5" customWidth="1"/>
    <col min="770" max="770" width="29.85546875" style="5" customWidth="1"/>
    <col min="771" max="771" width="10.42578125" style="5" customWidth="1"/>
    <col min="772" max="772" width="17.85546875" style="5" customWidth="1"/>
    <col min="773" max="773" width="14" style="5" customWidth="1"/>
    <col min="774" max="783" width="7.7109375" style="5" customWidth="1"/>
    <col min="784" max="785" width="8.28515625" style="5" customWidth="1"/>
    <col min="786" max="787" width="7.7109375" style="5" customWidth="1"/>
    <col min="788" max="1024" width="9.140625" style="5"/>
    <col min="1025" max="1025" width="8.140625" style="5" customWidth="1"/>
    <col min="1026" max="1026" width="29.85546875" style="5" customWidth="1"/>
    <col min="1027" max="1027" width="10.42578125" style="5" customWidth="1"/>
    <col min="1028" max="1028" width="17.85546875" style="5" customWidth="1"/>
    <col min="1029" max="1029" width="14" style="5" customWidth="1"/>
    <col min="1030" max="1039" width="7.7109375" style="5" customWidth="1"/>
    <col min="1040" max="1041" width="8.28515625" style="5" customWidth="1"/>
    <col min="1042" max="1043" width="7.7109375" style="5" customWidth="1"/>
    <col min="1044" max="1280" width="9.140625" style="5"/>
    <col min="1281" max="1281" width="8.140625" style="5" customWidth="1"/>
    <col min="1282" max="1282" width="29.85546875" style="5" customWidth="1"/>
    <col min="1283" max="1283" width="10.42578125" style="5" customWidth="1"/>
    <col min="1284" max="1284" width="17.85546875" style="5" customWidth="1"/>
    <col min="1285" max="1285" width="14" style="5" customWidth="1"/>
    <col min="1286" max="1295" width="7.7109375" style="5" customWidth="1"/>
    <col min="1296" max="1297" width="8.28515625" style="5" customWidth="1"/>
    <col min="1298" max="1299" width="7.7109375" style="5" customWidth="1"/>
    <col min="1300" max="1536" width="9.140625" style="5"/>
    <col min="1537" max="1537" width="8.140625" style="5" customWidth="1"/>
    <col min="1538" max="1538" width="29.85546875" style="5" customWidth="1"/>
    <col min="1539" max="1539" width="10.42578125" style="5" customWidth="1"/>
    <col min="1540" max="1540" width="17.85546875" style="5" customWidth="1"/>
    <col min="1541" max="1541" width="14" style="5" customWidth="1"/>
    <col min="1542" max="1551" width="7.7109375" style="5" customWidth="1"/>
    <col min="1552" max="1553" width="8.28515625" style="5" customWidth="1"/>
    <col min="1554" max="1555" width="7.7109375" style="5" customWidth="1"/>
    <col min="1556" max="1792" width="9.140625" style="5"/>
    <col min="1793" max="1793" width="8.140625" style="5" customWidth="1"/>
    <col min="1794" max="1794" width="29.85546875" style="5" customWidth="1"/>
    <col min="1795" max="1795" width="10.42578125" style="5" customWidth="1"/>
    <col min="1796" max="1796" width="17.85546875" style="5" customWidth="1"/>
    <col min="1797" max="1797" width="14" style="5" customWidth="1"/>
    <col min="1798" max="1807" width="7.7109375" style="5" customWidth="1"/>
    <col min="1808" max="1809" width="8.28515625" style="5" customWidth="1"/>
    <col min="1810" max="1811" width="7.7109375" style="5" customWidth="1"/>
    <col min="1812" max="2048" width="9.140625" style="5"/>
    <col min="2049" max="2049" width="8.140625" style="5" customWidth="1"/>
    <col min="2050" max="2050" width="29.85546875" style="5" customWidth="1"/>
    <col min="2051" max="2051" width="10.42578125" style="5" customWidth="1"/>
    <col min="2052" max="2052" width="17.85546875" style="5" customWidth="1"/>
    <col min="2053" max="2053" width="14" style="5" customWidth="1"/>
    <col min="2054" max="2063" width="7.7109375" style="5" customWidth="1"/>
    <col min="2064" max="2065" width="8.28515625" style="5" customWidth="1"/>
    <col min="2066" max="2067" width="7.7109375" style="5" customWidth="1"/>
    <col min="2068" max="2304" width="9.140625" style="5"/>
    <col min="2305" max="2305" width="8.140625" style="5" customWidth="1"/>
    <col min="2306" max="2306" width="29.85546875" style="5" customWidth="1"/>
    <col min="2307" max="2307" width="10.42578125" style="5" customWidth="1"/>
    <col min="2308" max="2308" width="17.85546875" style="5" customWidth="1"/>
    <col min="2309" max="2309" width="14" style="5" customWidth="1"/>
    <col min="2310" max="2319" width="7.7109375" style="5" customWidth="1"/>
    <col min="2320" max="2321" width="8.28515625" style="5" customWidth="1"/>
    <col min="2322" max="2323" width="7.7109375" style="5" customWidth="1"/>
    <col min="2324" max="2560" width="9.140625" style="5"/>
    <col min="2561" max="2561" width="8.140625" style="5" customWidth="1"/>
    <col min="2562" max="2562" width="29.85546875" style="5" customWidth="1"/>
    <col min="2563" max="2563" width="10.42578125" style="5" customWidth="1"/>
    <col min="2564" max="2564" width="17.85546875" style="5" customWidth="1"/>
    <col min="2565" max="2565" width="14" style="5" customWidth="1"/>
    <col min="2566" max="2575" width="7.7109375" style="5" customWidth="1"/>
    <col min="2576" max="2577" width="8.28515625" style="5" customWidth="1"/>
    <col min="2578" max="2579" width="7.7109375" style="5" customWidth="1"/>
    <col min="2580" max="2816" width="9.140625" style="5"/>
    <col min="2817" max="2817" width="8.140625" style="5" customWidth="1"/>
    <col min="2818" max="2818" width="29.85546875" style="5" customWidth="1"/>
    <col min="2819" max="2819" width="10.42578125" style="5" customWidth="1"/>
    <col min="2820" max="2820" width="17.85546875" style="5" customWidth="1"/>
    <col min="2821" max="2821" width="14" style="5" customWidth="1"/>
    <col min="2822" max="2831" width="7.7109375" style="5" customWidth="1"/>
    <col min="2832" max="2833" width="8.28515625" style="5" customWidth="1"/>
    <col min="2834" max="2835" width="7.7109375" style="5" customWidth="1"/>
    <col min="2836" max="3072" width="9.140625" style="5"/>
    <col min="3073" max="3073" width="8.140625" style="5" customWidth="1"/>
    <col min="3074" max="3074" width="29.85546875" style="5" customWidth="1"/>
    <col min="3075" max="3075" width="10.42578125" style="5" customWidth="1"/>
    <col min="3076" max="3076" width="17.85546875" style="5" customWidth="1"/>
    <col min="3077" max="3077" width="14" style="5" customWidth="1"/>
    <col min="3078" max="3087" width="7.7109375" style="5" customWidth="1"/>
    <col min="3088" max="3089" width="8.28515625" style="5" customWidth="1"/>
    <col min="3090" max="3091" width="7.7109375" style="5" customWidth="1"/>
    <col min="3092" max="3328" width="9.140625" style="5"/>
    <col min="3329" max="3329" width="8.140625" style="5" customWidth="1"/>
    <col min="3330" max="3330" width="29.85546875" style="5" customWidth="1"/>
    <col min="3331" max="3331" width="10.42578125" style="5" customWidth="1"/>
    <col min="3332" max="3332" width="17.85546875" style="5" customWidth="1"/>
    <col min="3333" max="3333" width="14" style="5" customWidth="1"/>
    <col min="3334" max="3343" width="7.7109375" style="5" customWidth="1"/>
    <col min="3344" max="3345" width="8.28515625" style="5" customWidth="1"/>
    <col min="3346" max="3347" width="7.7109375" style="5" customWidth="1"/>
    <col min="3348" max="3584" width="9.140625" style="5"/>
    <col min="3585" max="3585" width="8.140625" style="5" customWidth="1"/>
    <col min="3586" max="3586" width="29.85546875" style="5" customWidth="1"/>
    <col min="3587" max="3587" width="10.42578125" style="5" customWidth="1"/>
    <col min="3588" max="3588" width="17.85546875" style="5" customWidth="1"/>
    <col min="3589" max="3589" width="14" style="5" customWidth="1"/>
    <col min="3590" max="3599" width="7.7109375" style="5" customWidth="1"/>
    <col min="3600" max="3601" width="8.28515625" style="5" customWidth="1"/>
    <col min="3602" max="3603" width="7.7109375" style="5" customWidth="1"/>
    <col min="3604" max="3840" width="9.140625" style="5"/>
    <col min="3841" max="3841" width="8.140625" style="5" customWidth="1"/>
    <col min="3842" max="3842" width="29.85546875" style="5" customWidth="1"/>
    <col min="3843" max="3843" width="10.42578125" style="5" customWidth="1"/>
    <col min="3844" max="3844" width="17.85546875" style="5" customWidth="1"/>
    <col min="3845" max="3845" width="14" style="5" customWidth="1"/>
    <col min="3846" max="3855" width="7.7109375" style="5" customWidth="1"/>
    <col min="3856" max="3857" width="8.28515625" style="5" customWidth="1"/>
    <col min="3858" max="3859" width="7.7109375" style="5" customWidth="1"/>
    <col min="3860" max="4096" width="9.140625" style="5"/>
    <col min="4097" max="4097" width="8.140625" style="5" customWidth="1"/>
    <col min="4098" max="4098" width="29.85546875" style="5" customWidth="1"/>
    <col min="4099" max="4099" width="10.42578125" style="5" customWidth="1"/>
    <col min="4100" max="4100" width="17.85546875" style="5" customWidth="1"/>
    <col min="4101" max="4101" width="14" style="5" customWidth="1"/>
    <col min="4102" max="4111" width="7.7109375" style="5" customWidth="1"/>
    <col min="4112" max="4113" width="8.28515625" style="5" customWidth="1"/>
    <col min="4114" max="4115" width="7.7109375" style="5" customWidth="1"/>
    <col min="4116" max="4352" width="9.140625" style="5"/>
    <col min="4353" max="4353" width="8.140625" style="5" customWidth="1"/>
    <col min="4354" max="4354" width="29.85546875" style="5" customWidth="1"/>
    <col min="4355" max="4355" width="10.42578125" style="5" customWidth="1"/>
    <col min="4356" max="4356" width="17.85546875" style="5" customWidth="1"/>
    <col min="4357" max="4357" width="14" style="5" customWidth="1"/>
    <col min="4358" max="4367" width="7.7109375" style="5" customWidth="1"/>
    <col min="4368" max="4369" width="8.28515625" style="5" customWidth="1"/>
    <col min="4370" max="4371" width="7.7109375" style="5" customWidth="1"/>
    <col min="4372" max="4608" width="9.140625" style="5"/>
    <col min="4609" max="4609" width="8.140625" style="5" customWidth="1"/>
    <col min="4610" max="4610" width="29.85546875" style="5" customWidth="1"/>
    <col min="4611" max="4611" width="10.42578125" style="5" customWidth="1"/>
    <col min="4612" max="4612" width="17.85546875" style="5" customWidth="1"/>
    <col min="4613" max="4613" width="14" style="5" customWidth="1"/>
    <col min="4614" max="4623" width="7.7109375" style="5" customWidth="1"/>
    <col min="4624" max="4625" width="8.28515625" style="5" customWidth="1"/>
    <col min="4626" max="4627" width="7.7109375" style="5" customWidth="1"/>
    <col min="4628" max="4864" width="9.140625" style="5"/>
    <col min="4865" max="4865" width="8.140625" style="5" customWidth="1"/>
    <col min="4866" max="4866" width="29.85546875" style="5" customWidth="1"/>
    <col min="4867" max="4867" width="10.42578125" style="5" customWidth="1"/>
    <col min="4868" max="4868" width="17.85546875" style="5" customWidth="1"/>
    <col min="4869" max="4869" width="14" style="5" customWidth="1"/>
    <col min="4870" max="4879" width="7.7109375" style="5" customWidth="1"/>
    <col min="4880" max="4881" width="8.28515625" style="5" customWidth="1"/>
    <col min="4882" max="4883" width="7.7109375" style="5" customWidth="1"/>
    <col min="4884" max="5120" width="9.140625" style="5"/>
    <col min="5121" max="5121" width="8.140625" style="5" customWidth="1"/>
    <col min="5122" max="5122" width="29.85546875" style="5" customWidth="1"/>
    <col min="5123" max="5123" width="10.42578125" style="5" customWidth="1"/>
    <col min="5124" max="5124" width="17.85546875" style="5" customWidth="1"/>
    <col min="5125" max="5125" width="14" style="5" customWidth="1"/>
    <col min="5126" max="5135" width="7.7109375" style="5" customWidth="1"/>
    <col min="5136" max="5137" width="8.28515625" style="5" customWidth="1"/>
    <col min="5138" max="5139" width="7.7109375" style="5" customWidth="1"/>
    <col min="5140" max="5376" width="9.140625" style="5"/>
    <col min="5377" max="5377" width="8.140625" style="5" customWidth="1"/>
    <col min="5378" max="5378" width="29.85546875" style="5" customWidth="1"/>
    <col min="5379" max="5379" width="10.42578125" style="5" customWidth="1"/>
    <col min="5380" max="5380" width="17.85546875" style="5" customWidth="1"/>
    <col min="5381" max="5381" width="14" style="5" customWidth="1"/>
    <col min="5382" max="5391" width="7.7109375" style="5" customWidth="1"/>
    <col min="5392" max="5393" width="8.28515625" style="5" customWidth="1"/>
    <col min="5394" max="5395" width="7.7109375" style="5" customWidth="1"/>
    <col min="5396" max="5632" width="9.140625" style="5"/>
    <col min="5633" max="5633" width="8.140625" style="5" customWidth="1"/>
    <col min="5634" max="5634" width="29.85546875" style="5" customWidth="1"/>
    <col min="5635" max="5635" width="10.42578125" style="5" customWidth="1"/>
    <col min="5636" max="5636" width="17.85546875" style="5" customWidth="1"/>
    <col min="5637" max="5637" width="14" style="5" customWidth="1"/>
    <col min="5638" max="5647" width="7.7109375" style="5" customWidth="1"/>
    <col min="5648" max="5649" width="8.28515625" style="5" customWidth="1"/>
    <col min="5650" max="5651" width="7.7109375" style="5" customWidth="1"/>
    <col min="5652" max="5888" width="9.140625" style="5"/>
    <col min="5889" max="5889" width="8.140625" style="5" customWidth="1"/>
    <col min="5890" max="5890" width="29.85546875" style="5" customWidth="1"/>
    <col min="5891" max="5891" width="10.42578125" style="5" customWidth="1"/>
    <col min="5892" max="5892" width="17.85546875" style="5" customWidth="1"/>
    <col min="5893" max="5893" width="14" style="5" customWidth="1"/>
    <col min="5894" max="5903" width="7.7109375" style="5" customWidth="1"/>
    <col min="5904" max="5905" width="8.28515625" style="5" customWidth="1"/>
    <col min="5906" max="5907" width="7.7109375" style="5" customWidth="1"/>
    <col min="5908" max="6144" width="9.140625" style="5"/>
    <col min="6145" max="6145" width="8.140625" style="5" customWidth="1"/>
    <col min="6146" max="6146" width="29.85546875" style="5" customWidth="1"/>
    <col min="6147" max="6147" width="10.42578125" style="5" customWidth="1"/>
    <col min="6148" max="6148" width="17.85546875" style="5" customWidth="1"/>
    <col min="6149" max="6149" width="14" style="5" customWidth="1"/>
    <col min="6150" max="6159" width="7.7109375" style="5" customWidth="1"/>
    <col min="6160" max="6161" width="8.28515625" style="5" customWidth="1"/>
    <col min="6162" max="6163" width="7.7109375" style="5" customWidth="1"/>
    <col min="6164" max="6400" width="9.140625" style="5"/>
    <col min="6401" max="6401" width="8.140625" style="5" customWidth="1"/>
    <col min="6402" max="6402" width="29.85546875" style="5" customWidth="1"/>
    <col min="6403" max="6403" width="10.42578125" style="5" customWidth="1"/>
    <col min="6404" max="6404" width="17.85546875" style="5" customWidth="1"/>
    <col min="6405" max="6405" width="14" style="5" customWidth="1"/>
    <col min="6406" max="6415" width="7.7109375" style="5" customWidth="1"/>
    <col min="6416" max="6417" width="8.28515625" style="5" customWidth="1"/>
    <col min="6418" max="6419" width="7.7109375" style="5" customWidth="1"/>
    <col min="6420" max="6656" width="9.140625" style="5"/>
    <col min="6657" max="6657" width="8.140625" style="5" customWidth="1"/>
    <col min="6658" max="6658" width="29.85546875" style="5" customWidth="1"/>
    <col min="6659" max="6659" width="10.42578125" style="5" customWidth="1"/>
    <col min="6660" max="6660" width="17.85546875" style="5" customWidth="1"/>
    <col min="6661" max="6661" width="14" style="5" customWidth="1"/>
    <col min="6662" max="6671" width="7.7109375" style="5" customWidth="1"/>
    <col min="6672" max="6673" width="8.28515625" style="5" customWidth="1"/>
    <col min="6674" max="6675" width="7.7109375" style="5" customWidth="1"/>
    <col min="6676" max="6912" width="9.140625" style="5"/>
    <col min="6913" max="6913" width="8.140625" style="5" customWidth="1"/>
    <col min="6914" max="6914" width="29.85546875" style="5" customWidth="1"/>
    <col min="6915" max="6915" width="10.42578125" style="5" customWidth="1"/>
    <col min="6916" max="6916" width="17.85546875" style="5" customWidth="1"/>
    <col min="6917" max="6917" width="14" style="5" customWidth="1"/>
    <col min="6918" max="6927" width="7.7109375" style="5" customWidth="1"/>
    <col min="6928" max="6929" width="8.28515625" style="5" customWidth="1"/>
    <col min="6930" max="6931" width="7.7109375" style="5" customWidth="1"/>
    <col min="6932" max="7168" width="9.140625" style="5"/>
    <col min="7169" max="7169" width="8.140625" style="5" customWidth="1"/>
    <col min="7170" max="7170" width="29.85546875" style="5" customWidth="1"/>
    <col min="7171" max="7171" width="10.42578125" style="5" customWidth="1"/>
    <col min="7172" max="7172" width="17.85546875" style="5" customWidth="1"/>
    <col min="7173" max="7173" width="14" style="5" customWidth="1"/>
    <col min="7174" max="7183" width="7.7109375" style="5" customWidth="1"/>
    <col min="7184" max="7185" width="8.28515625" style="5" customWidth="1"/>
    <col min="7186" max="7187" width="7.7109375" style="5" customWidth="1"/>
    <col min="7188" max="7424" width="9.140625" style="5"/>
    <col min="7425" max="7425" width="8.140625" style="5" customWidth="1"/>
    <col min="7426" max="7426" width="29.85546875" style="5" customWidth="1"/>
    <col min="7427" max="7427" width="10.42578125" style="5" customWidth="1"/>
    <col min="7428" max="7428" width="17.85546875" style="5" customWidth="1"/>
    <col min="7429" max="7429" width="14" style="5" customWidth="1"/>
    <col min="7430" max="7439" width="7.7109375" style="5" customWidth="1"/>
    <col min="7440" max="7441" width="8.28515625" style="5" customWidth="1"/>
    <col min="7442" max="7443" width="7.7109375" style="5" customWidth="1"/>
    <col min="7444" max="7680" width="9.140625" style="5"/>
    <col min="7681" max="7681" width="8.140625" style="5" customWidth="1"/>
    <col min="7682" max="7682" width="29.85546875" style="5" customWidth="1"/>
    <col min="7683" max="7683" width="10.42578125" style="5" customWidth="1"/>
    <col min="7684" max="7684" width="17.85546875" style="5" customWidth="1"/>
    <col min="7685" max="7685" width="14" style="5" customWidth="1"/>
    <col min="7686" max="7695" width="7.7109375" style="5" customWidth="1"/>
    <col min="7696" max="7697" width="8.28515625" style="5" customWidth="1"/>
    <col min="7698" max="7699" width="7.7109375" style="5" customWidth="1"/>
    <col min="7700" max="7936" width="9.140625" style="5"/>
    <col min="7937" max="7937" width="8.140625" style="5" customWidth="1"/>
    <col min="7938" max="7938" width="29.85546875" style="5" customWidth="1"/>
    <col min="7939" max="7939" width="10.42578125" style="5" customWidth="1"/>
    <col min="7940" max="7940" width="17.85546875" style="5" customWidth="1"/>
    <col min="7941" max="7941" width="14" style="5" customWidth="1"/>
    <col min="7942" max="7951" width="7.7109375" style="5" customWidth="1"/>
    <col min="7952" max="7953" width="8.28515625" style="5" customWidth="1"/>
    <col min="7954" max="7955" width="7.7109375" style="5" customWidth="1"/>
    <col min="7956" max="8192" width="9.140625" style="5"/>
    <col min="8193" max="8193" width="8.140625" style="5" customWidth="1"/>
    <col min="8194" max="8194" width="29.85546875" style="5" customWidth="1"/>
    <col min="8195" max="8195" width="10.42578125" style="5" customWidth="1"/>
    <col min="8196" max="8196" width="17.85546875" style="5" customWidth="1"/>
    <col min="8197" max="8197" width="14" style="5" customWidth="1"/>
    <col min="8198" max="8207" width="7.7109375" style="5" customWidth="1"/>
    <col min="8208" max="8209" width="8.28515625" style="5" customWidth="1"/>
    <col min="8210" max="8211" width="7.7109375" style="5" customWidth="1"/>
    <col min="8212" max="8448" width="9.140625" style="5"/>
    <col min="8449" max="8449" width="8.140625" style="5" customWidth="1"/>
    <col min="8450" max="8450" width="29.85546875" style="5" customWidth="1"/>
    <col min="8451" max="8451" width="10.42578125" style="5" customWidth="1"/>
    <col min="8452" max="8452" width="17.85546875" style="5" customWidth="1"/>
    <col min="8453" max="8453" width="14" style="5" customWidth="1"/>
    <col min="8454" max="8463" width="7.7109375" style="5" customWidth="1"/>
    <col min="8464" max="8465" width="8.28515625" style="5" customWidth="1"/>
    <col min="8466" max="8467" width="7.7109375" style="5" customWidth="1"/>
    <col min="8468" max="8704" width="9.140625" style="5"/>
    <col min="8705" max="8705" width="8.140625" style="5" customWidth="1"/>
    <col min="8706" max="8706" width="29.85546875" style="5" customWidth="1"/>
    <col min="8707" max="8707" width="10.42578125" style="5" customWidth="1"/>
    <col min="8708" max="8708" width="17.85546875" style="5" customWidth="1"/>
    <col min="8709" max="8709" width="14" style="5" customWidth="1"/>
    <col min="8710" max="8719" width="7.7109375" style="5" customWidth="1"/>
    <col min="8720" max="8721" width="8.28515625" style="5" customWidth="1"/>
    <col min="8722" max="8723" width="7.7109375" style="5" customWidth="1"/>
    <col min="8724" max="8960" width="9.140625" style="5"/>
    <col min="8961" max="8961" width="8.140625" style="5" customWidth="1"/>
    <col min="8962" max="8962" width="29.85546875" style="5" customWidth="1"/>
    <col min="8963" max="8963" width="10.42578125" style="5" customWidth="1"/>
    <col min="8964" max="8964" width="17.85546875" style="5" customWidth="1"/>
    <col min="8965" max="8965" width="14" style="5" customWidth="1"/>
    <col min="8966" max="8975" width="7.7109375" style="5" customWidth="1"/>
    <col min="8976" max="8977" width="8.28515625" style="5" customWidth="1"/>
    <col min="8978" max="8979" width="7.7109375" style="5" customWidth="1"/>
    <col min="8980" max="9216" width="9.140625" style="5"/>
    <col min="9217" max="9217" width="8.140625" style="5" customWidth="1"/>
    <col min="9218" max="9218" width="29.85546875" style="5" customWidth="1"/>
    <col min="9219" max="9219" width="10.42578125" style="5" customWidth="1"/>
    <col min="9220" max="9220" width="17.85546875" style="5" customWidth="1"/>
    <col min="9221" max="9221" width="14" style="5" customWidth="1"/>
    <col min="9222" max="9231" width="7.7109375" style="5" customWidth="1"/>
    <col min="9232" max="9233" width="8.28515625" style="5" customWidth="1"/>
    <col min="9234" max="9235" width="7.7109375" style="5" customWidth="1"/>
    <col min="9236" max="9472" width="9.140625" style="5"/>
    <col min="9473" max="9473" width="8.140625" style="5" customWidth="1"/>
    <col min="9474" max="9474" width="29.85546875" style="5" customWidth="1"/>
    <col min="9475" max="9475" width="10.42578125" style="5" customWidth="1"/>
    <col min="9476" max="9476" width="17.85546875" style="5" customWidth="1"/>
    <col min="9477" max="9477" width="14" style="5" customWidth="1"/>
    <col min="9478" max="9487" width="7.7109375" style="5" customWidth="1"/>
    <col min="9488" max="9489" width="8.28515625" style="5" customWidth="1"/>
    <col min="9490" max="9491" width="7.7109375" style="5" customWidth="1"/>
    <col min="9492" max="9728" width="9.140625" style="5"/>
    <col min="9729" max="9729" width="8.140625" style="5" customWidth="1"/>
    <col min="9730" max="9730" width="29.85546875" style="5" customWidth="1"/>
    <col min="9731" max="9731" width="10.42578125" style="5" customWidth="1"/>
    <col min="9732" max="9732" width="17.85546875" style="5" customWidth="1"/>
    <col min="9733" max="9733" width="14" style="5" customWidth="1"/>
    <col min="9734" max="9743" width="7.7109375" style="5" customWidth="1"/>
    <col min="9744" max="9745" width="8.28515625" style="5" customWidth="1"/>
    <col min="9746" max="9747" width="7.7109375" style="5" customWidth="1"/>
    <col min="9748" max="9984" width="9.140625" style="5"/>
    <col min="9985" max="9985" width="8.140625" style="5" customWidth="1"/>
    <col min="9986" max="9986" width="29.85546875" style="5" customWidth="1"/>
    <col min="9987" max="9987" width="10.42578125" style="5" customWidth="1"/>
    <col min="9988" max="9988" width="17.85546875" style="5" customWidth="1"/>
    <col min="9989" max="9989" width="14" style="5" customWidth="1"/>
    <col min="9990" max="9999" width="7.7109375" style="5" customWidth="1"/>
    <col min="10000" max="10001" width="8.28515625" style="5" customWidth="1"/>
    <col min="10002" max="10003" width="7.7109375" style="5" customWidth="1"/>
    <col min="10004" max="10240" width="9.140625" style="5"/>
    <col min="10241" max="10241" width="8.140625" style="5" customWidth="1"/>
    <col min="10242" max="10242" width="29.85546875" style="5" customWidth="1"/>
    <col min="10243" max="10243" width="10.42578125" style="5" customWidth="1"/>
    <col min="10244" max="10244" width="17.85546875" style="5" customWidth="1"/>
    <col min="10245" max="10245" width="14" style="5" customWidth="1"/>
    <col min="10246" max="10255" width="7.7109375" style="5" customWidth="1"/>
    <col min="10256" max="10257" width="8.28515625" style="5" customWidth="1"/>
    <col min="10258" max="10259" width="7.7109375" style="5" customWidth="1"/>
    <col min="10260" max="10496" width="9.140625" style="5"/>
    <col min="10497" max="10497" width="8.140625" style="5" customWidth="1"/>
    <col min="10498" max="10498" width="29.85546875" style="5" customWidth="1"/>
    <col min="10499" max="10499" width="10.42578125" style="5" customWidth="1"/>
    <col min="10500" max="10500" width="17.85546875" style="5" customWidth="1"/>
    <col min="10501" max="10501" width="14" style="5" customWidth="1"/>
    <col min="10502" max="10511" width="7.7109375" style="5" customWidth="1"/>
    <col min="10512" max="10513" width="8.28515625" style="5" customWidth="1"/>
    <col min="10514" max="10515" width="7.7109375" style="5" customWidth="1"/>
    <col min="10516" max="10752" width="9.140625" style="5"/>
    <col min="10753" max="10753" width="8.140625" style="5" customWidth="1"/>
    <col min="10754" max="10754" width="29.85546875" style="5" customWidth="1"/>
    <col min="10755" max="10755" width="10.42578125" style="5" customWidth="1"/>
    <col min="10756" max="10756" width="17.85546875" style="5" customWidth="1"/>
    <col min="10757" max="10757" width="14" style="5" customWidth="1"/>
    <col min="10758" max="10767" width="7.7109375" style="5" customWidth="1"/>
    <col min="10768" max="10769" width="8.28515625" style="5" customWidth="1"/>
    <col min="10770" max="10771" width="7.7109375" style="5" customWidth="1"/>
    <col min="10772" max="11008" width="9.140625" style="5"/>
    <col min="11009" max="11009" width="8.140625" style="5" customWidth="1"/>
    <col min="11010" max="11010" width="29.85546875" style="5" customWidth="1"/>
    <col min="11011" max="11011" width="10.42578125" style="5" customWidth="1"/>
    <col min="11012" max="11012" width="17.85546875" style="5" customWidth="1"/>
    <col min="11013" max="11013" width="14" style="5" customWidth="1"/>
    <col min="11014" max="11023" width="7.7109375" style="5" customWidth="1"/>
    <col min="11024" max="11025" width="8.28515625" style="5" customWidth="1"/>
    <col min="11026" max="11027" width="7.7109375" style="5" customWidth="1"/>
    <col min="11028" max="11264" width="9.140625" style="5"/>
    <col min="11265" max="11265" width="8.140625" style="5" customWidth="1"/>
    <col min="11266" max="11266" width="29.85546875" style="5" customWidth="1"/>
    <col min="11267" max="11267" width="10.42578125" style="5" customWidth="1"/>
    <col min="11268" max="11268" width="17.85546875" style="5" customWidth="1"/>
    <col min="11269" max="11269" width="14" style="5" customWidth="1"/>
    <col min="11270" max="11279" width="7.7109375" style="5" customWidth="1"/>
    <col min="11280" max="11281" width="8.28515625" style="5" customWidth="1"/>
    <col min="11282" max="11283" width="7.7109375" style="5" customWidth="1"/>
    <col min="11284" max="11520" width="9.140625" style="5"/>
    <col min="11521" max="11521" width="8.140625" style="5" customWidth="1"/>
    <col min="11522" max="11522" width="29.85546875" style="5" customWidth="1"/>
    <col min="11523" max="11523" width="10.42578125" style="5" customWidth="1"/>
    <col min="11524" max="11524" width="17.85546875" style="5" customWidth="1"/>
    <col min="11525" max="11525" width="14" style="5" customWidth="1"/>
    <col min="11526" max="11535" width="7.7109375" style="5" customWidth="1"/>
    <col min="11536" max="11537" width="8.28515625" style="5" customWidth="1"/>
    <col min="11538" max="11539" width="7.7109375" style="5" customWidth="1"/>
    <col min="11540" max="11776" width="9.140625" style="5"/>
    <col min="11777" max="11777" width="8.140625" style="5" customWidth="1"/>
    <col min="11778" max="11778" width="29.85546875" style="5" customWidth="1"/>
    <col min="11779" max="11779" width="10.42578125" style="5" customWidth="1"/>
    <col min="11780" max="11780" width="17.85546875" style="5" customWidth="1"/>
    <col min="11781" max="11781" width="14" style="5" customWidth="1"/>
    <col min="11782" max="11791" width="7.7109375" style="5" customWidth="1"/>
    <col min="11792" max="11793" width="8.28515625" style="5" customWidth="1"/>
    <col min="11794" max="11795" width="7.7109375" style="5" customWidth="1"/>
    <col min="11796" max="12032" width="9.140625" style="5"/>
    <col min="12033" max="12033" width="8.140625" style="5" customWidth="1"/>
    <col min="12034" max="12034" width="29.85546875" style="5" customWidth="1"/>
    <col min="12035" max="12035" width="10.42578125" style="5" customWidth="1"/>
    <col min="12036" max="12036" width="17.85546875" style="5" customWidth="1"/>
    <col min="12037" max="12037" width="14" style="5" customWidth="1"/>
    <col min="12038" max="12047" width="7.7109375" style="5" customWidth="1"/>
    <col min="12048" max="12049" width="8.28515625" style="5" customWidth="1"/>
    <col min="12050" max="12051" width="7.7109375" style="5" customWidth="1"/>
    <col min="12052" max="12288" width="9.140625" style="5"/>
    <col min="12289" max="12289" width="8.140625" style="5" customWidth="1"/>
    <col min="12290" max="12290" width="29.85546875" style="5" customWidth="1"/>
    <col min="12291" max="12291" width="10.42578125" style="5" customWidth="1"/>
    <col min="12292" max="12292" width="17.85546875" style="5" customWidth="1"/>
    <col min="12293" max="12293" width="14" style="5" customWidth="1"/>
    <col min="12294" max="12303" width="7.7109375" style="5" customWidth="1"/>
    <col min="12304" max="12305" width="8.28515625" style="5" customWidth="1"/>
    <col min="12306" max="12307" width="7.7109375" style="5" customWidth="1"/>
    <col min="12308" max="12544" width="9.140625" style="5"/>
    <col min="12545" max="12545" width="8.140625" style="5" customWidth="1"/>
    <col min="12546" max="12546" width="29.85546875" style="5" customWidth="1"/>
    <col min="12547" max="12547" width="10.42578125" style="5" customWidth="1"/>
    <col min="12548" max="12548" width="17.85546875" style="5" customWidth="1"/>
    <col min="12549" max="12549" width="14" style="5" customWidth="1"/>
    <col min="12550" max="12559" width="7.7109375" style="5" customWidth="1"/>
    <col min="12560" max="12561" width="8.28515625" style="5" customWidth="1"/>
    <col min="12562" max="12563" width="7.7109375" style="5" customWidth="1"/>
    <col min="12564" max="12800" width="9.140625" style="5"/>
    <col min="12801" max="12801" width="8.140625" style="5" customWidth="1"/>
    <col min="12802" max="12802" width="29.85546875" style="5" customWidth="1"/>
    <col min="12803" max="12803" width="10.42578125" style="5" customWidth="1"/>
    <col min="12804" max="12804" width="17.85546875" style="5" customWidth="1"/>
    <col min="12805" max="12805" width="14" style="5" customWidth="1"/>
    <col min="12806" max="12815" width="7.7109375" style="5" customWidth="1"/>
    <col min="12816" max="12817" width="8.28515625" style="5" customWidth="1"/>
    <col min="12818" max="12819" width="7.7109375" style="5" customWidth="1"/>
    <col min="12820" max="13056" width="9.140625" style="5"/>
    <col min="13057" max="13057" width="8.140625" style="5" customWidth="1"/>
    <col min="13058" max="13058" width="29.85546875" style="5" customWidth="1"/>
    <col min="13059" max="13059" width="10.42578125" style="5" customWidth="1"/>
    <col min="13060" max="13060" width="17.85546875" style="5" customWidth="1"/>
    <col min="13061" max="13061" width="14" style="5" customWidth="1"/>
    <col min="13062" max="13071" width="7.7109375" style="5" customWidth="1"/>
    <col min="13072" max="13073" width="8.28515625" style="5" customWidth="1"/>
    <col min="13074" max="13075" width="7.7109375" style="5" customWidth="1"/>
    <col min="13076" max="13312" width="9.140625" style="5"/>
    <col min="13313" max="13313" width="8.140625" style="5" customWidth="1"/>
    <col min="13314" max="13314" width="29.85546875" style="5" customWidth="1"/>
    <col min="13315" max="13315" width="10.42578125" style="5" customWidth="1"/>
    <col min="13316" max="13316" width="17.85546875" style="5" customWidth="1"/>
    <col min="13317" max="13317" width="14" style="5" customWidth="1"/>
    <col min="13318" max="13327" width="7.7109375" style="5" customWidth="1"/>
    <col min="13328" max="13329" width="8.28515625" style="5" customWidth="1"/>
    <col min="13330" max="13331" width="7.7109375" style="5" customWidth="1"/>
    <col min="13332" max="13568" width="9.140625" style="5"/>
    <col min="13569" max="13569" width="8.140625" style="5" customWidth="1"/>
    <col min="13570" max="13570" width="29.85546875" style="5" customWidth="1"/>
    <col min="13571" max="13571" width="10.42578125" style="5" customWidth="1"/>
    <col min="13572" max="13572" width="17.85546875" style="5" customWidth="1"/>
    <col min="13573" max="13573" width="14" style="5" customWidth="1"/>
    <col min="13574" max="13583" width="7.7109375" style="5" customWidth="1"/>
    <col min="13584" max="13585" width="8.28515625" style="5" customWidth="1"/>
    <col min="13586" max="13587" width="7.7109375" style="5" customWidth="1"/>
    <col min="13588" max="13824" width="9.140625" style="5"/>
    <col min="13825" max="13825" width="8.140625" style="5" customWidth="1"/>
    <col min="13826" max="13826" width="29.85546875" style="5" customWidth="1"/>
    <col min="13827" max="13827" width="10.42578125" style="5" customWidth="1"/>
    <col min="13828" max="13828" width="17.85546875" style="5" customWidth="1"/>
    <col min="13829" max="13829" width="14" style="5" customWidth="1"/>
    <col min="13830" max="13839" width="7.7109375" style="5" customWidth="1"/>
    <col min="13840" max="13841" width="8.28515625" style="5" customWidth="1"/>
    <col min="13842" max="13843" width="7.7109375" style="5" customWidth="1"/>
    <col min="13844" max="14080" width="9.140625" style="5"/>
    <col min="14081" max="14081" width="8.140625" style="5" customWidth="1"/>
    <col min="14082" max="14082" width="29.85546875" style="5" customWidth="1"/>
    <col min="14083" max="14083" width="10.42578125" style="5" customWidth="1"/>
    <col min="14084" max="14084" width="17.85546875" style="5" customWidth="1"/>
    <col min="14085" max="14085" width="14" style="5" customWidth="1"/>
    <col min="14086" max="14095" width="7.7109375" style="5" customWidth="1"/>
    <col min="14096" max="14097" width="8.28515625" style="5" customWidth="1"/>
    <col min="14098" max="14099" width="7.7109375" style="5" customWidth="1"/>
    <col min="14100" max="14336" width="9.140625" style="5"/>
    <col min="14337" max="14337" width="8.140625" style="5" customWidth="1"/>
    <col min="14338" max="14338" width="29.85546875" style="5" customWidth="1"/>
    <col min="14339" max="14339" width="10.42578125" style="5" customWidth="1"/>
    <col min="14340" max="14340" width="17.85546875" style="5" customWidth="1"/>
    <col min="14341" max="14341" width="14" style="5" customWidth="1"/>
    <col min="14342" max="14351" width="7.7109375" style="5" customWidth="1"/>
    <col min="14352" max="14353" width="8.28515625" style="5" customWidth="1"/>
    <col min="14354" max="14355" width="7.7109375" style="5" customWidth="1"/>
    <col min="14356" max="14592" width="9.140625" style="5"/>
    <col min="14593" max="14593" width="8.140625" style="5" customWidth="1"/>
    <col min="14594" max="14594" width="29.85546875" style="5" customWidth="1"/>
    <col min="14595" max="14595" width="10.42578125" style="5" customWidth="1"/>
    <col min="14596" max="14596" width="17.85546875" style="5" customWidth="1"/>
    <col min="14597" max="14597" width="14" style="5" customWidth="1"/>
    <col min="14598" max="14607" width="7.7109375" style="5" customWidth="1"/>
    <col min="14608" max="14609" width="8.28515625" style="5" customWidth="1"/>
    <col min="14610" max="14611" width="7.7109375" style="5" customWidth="1"/>
    <col min="14612" max="14848" width="9.140625" style="5"/>
    <col min="14849" max="14849" width="8.140625" style="5" customWidth="1"/>
    <col min="14850" max="14850" width="29.85546875" style="5" customWidth="1"/>
    <col min="14851" max="14851" width="10.42578125" style="5" customWidth="1"/>
    <col min="14852" max="14852" width="17.85546875" style="5" customWidth="1"/>
    <col min="14853" max="14853" width="14" style="5" customWidth="1"/>
    <col min="14854" max="14863" width="7.7109375" style="5" customWidth="1"/>
    <col min="14864" max="14865" width="8.28515625" style="5" customWidth="1"/>
    <col min="14866" max="14867" width="7.7109375" style="5" customWidth="1"/>
    <col min="14868" max="15104" width="9.140625" style="5"/>
    <col min="15105" max="15105" width="8.140625" style="5" customWidth="1"/>
    <col min="15106" max="15106" width="29.85546875" style="5" customWidth="1"/>
    <col min="15107" max="15107" width="10.42578125" style="5" customWidth="1"/>
    <col min="15108" max="15108" width="17.85546875" style="5" customWidth="1"/>
    <col min="15109" max="15109" width="14" style="5" customWidth="1"/>
    <col min="15110" max="15119" width="7.7109375" style="5" customWidth="1"/>
    <col min="15120" max="15121" width="8.28515625" style="5" customWidth="1"/>
    <col min="15122" max="15123" width="7.7109375" style="5" customWidth="1"/>
    <col min="15124" max="15360" width="9.140625" style="5"/>
    <col min="15361" max="15361" width="8.140625" style="5" customWidth="1"/>
    <col min="15362" max="15362" width="29.85546875" style="5" customWidth="1"/>
    <col min="15363" max="15363" width="10.42578125" style="5" customWidth="1"/>
    <col min="15364" max="15364" width="17.85546875" style="5" customWidth="1"/>
    <col min="15365" max="15365" width="14" style="5" customWidth="1"/>
    <col min="15366" max="15375" width="7.7109375" style="5" customWidth="1"/>
    <col min="15376" max="15377" width="8.28515625" style="5" customWidth="1"/>
    <col min="15378" max="15379" width="7.7109375" style="5" customWidth="1"/>
    <col min="15380" max="15616" width="9.140625" style="5"/>
    <col min="15617" max="15617" width="8.140625" style="5" customWidth="1"/>
    <col min="15618" max="15618" width="29.85546875" style="5" customWidth="1"/>
    <col min="15619" max="15619" width="10.42578125" style="5" customWidth="1"/>
    <col min="15620" max="15620" width="17.85546875" style="5" customWidth="1"/>
    <col min="15621" max="15621" width="14" style="5" customWidth="1"/>
    <col min="15622" max="15631" width="7.7109375" style="5" customWidth="1"/>
    <col min="15632" max="15633" width="8.28515625" style="5" customWidth="1"/>
    <col min="15634" max="15635" width="7.7109375" style="5" customWidth="1"/>
    <col min="15636" max="15872" width="9.140625" style="5"/>
    <col min="15873" max="15873" width="8.140625" style="5" customWidth="1"/>
    <col min="15874" max="15874" width="29.85546875" style="5" customWidth="1"/>
    <col min="15875" max="15875" width="10.42578125" style="5" customWidth="1"/>
    <col min="15876" max="15876" width="17.85546875" style="5" customWidth="1"/>
    <col min="15877" max="15877" width="14" style="5" customWidth="1"/>
    <col min="15878" max="15887" width="7.7109375" style="5" customWidth="1"/>
    <col min="15888" max="15889" width="8.28515625" style="5" customWidth="1"/>
    <col min="15890" max="15891" width="7.7109375" style="5" customWidth="1"/>
    <col min="15892" max="16128" width="9.140625" style="5"/>
    <col min="16129" max="16129" width="8.140625" style="5" customWidth="1"/>
    <col min="16130" max="16130" width="29.85546875" style="5" customWidth="1"/>
    <col min="16131" max="16131" width="10.42578125" style="5" customWidth="1"/>
    <col min="16132" max="16132" width="17.85546875" style="5" customWidth="1"/>
    <col min="16133" max="16133" width="14" style="5" customWidth="1"/>
    <col min="16134" max="16143" width="7.7109375" style="5" customWidth="1"/>
    <col min="16144" max="16145" width="8.28515625" style="5" customWidth="1"/>
    <col min="16146" max="16147" width="7.7109375" style="5" customWidth="1"/>
    <col min="16148" max="16384" width="9.140625" style="5"/>
  </cols>
  <sheetData>
    <row r="1" spans="1:20" s="12" customFormat="1" ht="12" x14ac:dyDescent="0.2">
      <c r="T1" s="13" t="s">
        <v>33</v>
      </c>
    </row>
    <row r="2" spans="1:20" s="12" customFormat="1" ht="24" customHeight="1" x14ac:dyDescent="0.2">
      <c r="Q2" s="189" t="s">
        <v>1</v>
      </c>
      <c r="R2" s="189"/>
      <c r="S2" s="189"/>
      <c r="T2" s="189"/>
    </row>
    <row r="3" spans="1:20" s="14" customFormat="1" ht="12.75" x14ac:dyDescent="0.2">
      <c r="A3" s="190" t="s">
        <v>34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</row>
    <row r="4" spans="1:20" s="14" customFormat="1" ht="12.75" x14ac:dyDescent="0.2">
      <c r="G4" s="15" t="s">
        <v>3</v>
      </c>
      <c r="H4" s="188" t="str">
        <f>'Ф. 1'!$J$4</f>
        <v>2024</v>
      </c>
      <c r="I4" s="188"/>
    </row>
    <row r="5" spans="1:20" ht="11.25" customHeight="1" x14ac:dyDescent="0.25"/>
    <row r="6" spans="1:20" s="14" customFormat="1" ht="12.75" x14ac:dyDescent="0.2">
      <c r="F6" s="15" t="s">
        <v>4</v>
      </c>
      <c r="G6" s="191" t="str">
        <f>'Ф. 1'!$H$6</f>
        <v>Общество с ограниченной ответственностью "Жилищно-коммунальные системы"</v>
      </c>
      <c r="H6" s="191"/>
      <c r="I6" s="191"/>
      <c r="J6" s="191"/>
      <c r="K6" s="191"/>
      <c r="L6" s="191"/>
      <c r="M6" s="191"/>
      <c r="N6" s="191"/>
      <c r="O6" s="16"/>
      <c r="P6" s="16"/>
      <c r="Q6" s="16"/>
      <c r="S6" s="16"/>
    </row>
    <row r="7" spans="1:20" s="3" customFormat="1" ht="11.25" x14ac:dyDescent="0.2">
      <c r="G7" s="186" t="s">
        <v>5</v>
      </c>
      <c r="H7" s="186"/>
      <c r="I7" s="186"/>
      <c r="J7" s="186"/>
      <c r="K7" s="186"/>
      <c r="L7" s="186"/>
      <c r="M7" s="186"/>
      <c r="N7" s="186"/>
      <c r="O7" s="17"/>
      <c r="P7" s="17"/>
      <c r="Q7" s="17"/>
      <c r="S7" s="17"/>
    </row>
    <row r="8" spans="1:20" ht="11.25" customHeight="1" x14ac:dyDescent="0.25"/>
    <row r="9" spans="1:20" s="14" customFormat="1" ht="12.75" x14ac:dyDescent="0.2">
      <c r="H9" s="15" t="s">
        <v>6</v>
      </c>
      <c r="I9" s="188" t="str">
        <f>'Ф. 1'!$K$9</f>
        <v>2025</v>
      </c>
      <c r="J9" s="188"/>
      <c r="K9" s="14" t="s">
        <v>7</v>
      </c>
    </row>
    <row r="10" spans="1:20" ht="11.25" customHeight="1" x14ac:dyDescent="0.25"/>
    <row r="11" spans="1:20" s="14" customFormat="1" ht="12.75" x14ac:dyDescent="0.2">
      <c r="G11" s="15" t="s">
        <v>8</v>
      </c>
      <c r="H11" s="185" t="str">
        <f>'Ф. 1'!$K$11</f>
        <v xml:space="preserve">Приказом Министра Энергетики Московской области  № 46 от 16.12.2021 г.  </v>
      </c>
      <c r="I11" s="185"/>
      <c r="J11" s="185"/>
      <c r="K11" s="185"/>
      <c r="L11" s="185"/>
      <c r="M11" s="185"/>
      <c r="N11" s="185"/>
      <c r="O11" s="185"/>
      <c r="Q11" s="18"/>
    </row>
    <row r="12" spans="1:20" s="3" customFormat="1" ht="11.25" x14ac:dyDescent="0.2">
      <c r="H12" s="186" t="s">
        <v>9</v>
      </c>
      <c r="I12" s="186"/>
      <c r="J12" s="186"/>
      <c r="K12" s="186"/>
      <c r="L12" s="186"/>
      <c r="M12" s="186"/>
      <c r="N12" s="186"/>
      <c r="O12" s="186"/>
      <c r="Q12" s="17"/>
    </row>
    <row r="13" spans="1:20" ht="11.25" customHeight="1" x14ac:dyDescent="0.25"/>
    <row r="14" spans="1:20" s="12" customFormat="1" ht="48" customHeight="1" x14ac:dyDescent="0.2">
      <c r="A14" s="182" t="s">
        <v>35</v>
      </c>
      <c r="B14" s="182" t="s">
        <v>36</v>
      </c>
      <c r="C14" s="182" t="s">
        <v>37</v>
      </c>
      <c r="D14" s="182" t="s">
        <v>38</v>
      </c>
      <c r="E14" s="182" t="s">
        <v>39</v>
      </c>
      <c r="F14" s="175" t="s">
        <v>683</v>
      </c>
      <c r="G14" s="176"/>
      <c r="H14" s="175" t="s">
        <v>684</v>
      </c>
      <c r="I14" s="176"/>
      <c r="J14" s="179" t="s">
        <v>685</v>
      </c>
      <c r="K14" s="180"/>
      <c r="L14" s="180"/>
      <c r="M14" s="181"/>
      <c r="N14" s="175" t="s">
        <v>684</v>
      </c>
      <c r="O14" s="176"/>
      <c r="P14" s="179" t="s">
        <v>686</v>
      </c>
      <c r="Q14" s="180"/>
      <c r="R14" s="180"/>
      <c r="S14" s="181"/>
      <c r="T14" s="182" t="s">
        <v>15</v>
      </c>
    </row>
    <row r="15" spans="1:20" s="12" customFormat="1" ht="45" customHeight="1" x14ac:dyDescent="0.2">
      <c r="A15" s="183"/>
      <c r="B15" s="183"/>
      <c r="C15" s="183"/>
      <c r="D15" s="183"/>
      <c r="E15" s="183"/>
      <c r="F15" s="177"/>
      <c r="G15" s="178"/>
      <c r="H15" s="177"/>
      <c r="I15" s="178"/>
      <c r="J15" s="172" t="s">
        <v>16</v>
      </c>
      <c r="K15" s="174"/>
      <c r="L15" s="172" t="s">
        <v>17</v>
      </c>
      <c r="M15" s="174"/>
      <c r="N15" s="177"/>
      <c r="O15" s="178"/>
      <c r="P15" s="179" t="s">
        <v>40</v>
      </c>
      <c r="Q15" s="181"/>
      <c r="R15" s="172" t="s">
        <v>28</v>
      </c>
      <c r="S15" s="174"/>
      <c r="T15" s="183"/>
    </row>
    <row r="16" spans="1:20" s="12" customFormat="1" ht="105.75" customHeight="1" x14ac:dyDescent="0.2">
      <c r="A16" s="184"/>
      <c r="B16" s="184"/>
      <c r="C16" s="184"/>
      <c r="D16" s="184"/>
      <c r="E16" s="187"/>
      <c r="F16" s="19" t="s">
        <v>41</v>
      </c>
      <c r="G16" s="19" t="s">
        <v>42</v>
      </c>
      <c r="H16" s="19" t="s">
        <v>41</v>
      </c>
      <c r="I16" s="19" t="s">
        <v>42</v>
      </c>
      <c r="J16" s="19" t="s">
        <v>41</v>
      </c>
      <c r="K16" s="19" t="s">
        <v>43</v>
      </c>
      <c r="L16" s="19" t="s">
        <v>41</v>
      </c>
      <c r="M16" s="19" t="s">
        <v>44</v>
      </c>
      <c r="N16" s="19" t="s">
        <v>41</v>
      </c>
      <c r="O16" s="19" t="s">
        <v>42</v>
      </c>
      <c r="P16" s="19" t="s">
        <v>41</v>
      </c>
      <c r="Q16" s="19" t="s">
        <v>43</v>
      </c>
      <c r="R16" s="19" t="s">
        <v>41</v>
      </c>
      <c r="S16" s="19" t="s">
        <v>43</v>
      </c>
      <c r="T16" s="184"/>
    </row>
    <row r="17" spans="1:20" s="12" customFormat="1" ht="12" x14ac:dyDescent="0.2">
      <c r="A17" s="20">
        <v>1</v>
      </c>
      <c r="B17" s="20">
        <v>2</v>
      </c>
      <c r="C17" s="20">
        <v>3</v>
      </c>
      <c r="D17" s="20">
        <v>4</v>
      </c>
      <c r="E17" s="20">
        <v>5</v>
      </c>
      <c r="F17" s="20">
        <v>6</v>
      </c>
      <c r="G17" s="20">
        <v>7</v>
      </c>
      <c r="H17" s="20">
        <v>8</v>
      </c>
      <c r="I17" s="20">
        <v>9</v>
      </c>
      <c r="J17" s="20">
        <v>10</v>
      </c>
      <c r="K17" s="20">
        <v>11</v>
      </c>
      <c r="L17" s="20">
        <v>12</v>
      </c>
      <c r="M17" s="20">
        <v>13</v>
      </c>
      <c r="N17" s="20">
        <v>14</v>
      </c>
      <c r="O17" s="20">
        <v>15</v>
      </c>
      <c r="P17" s="20">
        <v>16</v>
      </c>
      <c r="Q17" s="20">
        <v>17</v>
      </c>
      <c r="R17" s="20">
        <v>18</v>
      </c>
      <c r="S17" s="20">
        <v>19</v>
      </c>
      <c r="T17" s="20">
        <v>20</v>
      </c>
    </row>
    <row r="18" spans="1:20" s="62" customFormat="1" ht="12" x14ac:dyDescent="0.25">
      <c r="A18" s="60" t="str">
        <f>'Ф. 1'!A19</f>
        <v>1.6.1.</v>
      </c>
      <c r="B18" s="23" t="str">
        <f>'Ф. 1'!B19</f>
        <v>Приобретение ГАЗель Next (2 шт)</v>
      </c>
      <c r="C18" s="23" t="str">
        <f>'Ф. 1'!C19</f>
        <v>L_JKS_1.6.2.</v>
      </c>
      <c r="D18" s="63">
        <v>2.7229999999999999</v>
      </c>
      <c r="E18" s="63">
        <f>D18</f>
        <v>2.7229999999999999</v>
      </c>
      <c r="F18" s="63">
        <v>0</v>
      </c>
      <c r="G18" s="63">
        <v>0</v>
      </c>
      <c r="H18" s="63">
        <v>0</v>
      </c>
      <c r="I18" s="63">
        <v>0</v>
      </c>
      <c r="J18" s="63">
        <f>E18</f>
        <v>2.7229999999999999</v>
      </c>
      <c r="K18" s="63">
        <f>J18</f>
        <v>2.7229999999999999</v>
      </c>
      <c r="L18" s="63">
        <f>E18</f>
        <v>2.7229999999999999</v>
      </c>
      <c r="M18" s="63">
        <f>L18</f>
        <v>2.7229999999999999</v>
      </c>
      <c r="N18" s="63">
        <v>0</v>
      </c>
      <c r="O18" s="63">
        <v>0</v>
      </c>
      <c r="P18" s="63">
        <f>L18-J18</f>
        <v>0</v>
      </c>
      <c r="Q18" s="63">
        <f>M18-K18</f>
        <v>0</v>
      </c>
      <c r="R18" s="63">
        <f>L18/J18*100</f>
        <v>100</v>
      </c>
      <c r="S18" s="63">
        <f>M18/K18*100</f>
        <v>100</v>
      </c>
      <c r="T18" s="23"/>
    </row>
    <row r="19" spans="1:20" s="65" customFormat="1" ht="17.25" customHeight="1" x14ac:dyDescent="0.25">
      <c r="A19" s="172" t="s">
        <v>29</v>
      </c>
      <c r="B19" s="173"/>
      <c r="C19" s="174"/>
      <c r="D19" s="64">
        <f t="shared" ref="D19:S19" si="0">D18</f>
        <v>2.7229999999999999</v>
      </c>
      <c r="E19" s="64">
        <f t="shared" si="0"/>
        <v>2.7229999999999999</v>
      </c>
      <c r="F19" s="64">
        <f t="shared" si="0"/>
        <v>0</v>
      </c>
      <c r="G19" s="64">
        <f t="shared" si="0"/>
        <v>0</v>
      </c>
      <c r="H19" s="64">
        <f t="shared" si="0"/>
        <v>0</v>
      </c>
      <c r="I19" s="64">
        <f t="shared" si="0"/>
        <v>0</v>
      </c>
      <c r="J19" s="64">
        <f t="shared" si="0"/>
        <v>2.7229999999999999</v>
      </c>
      <c r="K19" s="64">
        <f t="shared" si="0"/>
        <v>2.7229999999999999</v>
      </c>
      <c r="L19" s="64">
        <f t="shared" si="0"/>
        <v>2.7229999999999999</v>
      </c>
      <c r="M19" s="64">
        <f t="shared" si="0"/>
        <v>2.7229999999999999</v>
      </c>
      <c r="N19" s="64">
        <f t="shared" si="0"/>
        <v>0</v>
      </c>
      <c r="O19" s="64">
        <f t="shared" si="0"/>
        <v>0</v>
      </c>
      <c r="P19" s="64">
        <f t="shared" si="0"/>
        <v>0</v>
      </c>
      <c r="Q19" s="64">
        <f t="shared" si="0"/>
        <v>0</v>
      </c>
      <c r="R19" s="64">
        <f t="shared" si="0"/>
        <v>100</v>
      </c>
      <c r="S19" s="64">
        <f t="shared" si="0"/>
        <v>100</v>
      </c>
      <c r="T19" s="61"/>
    </row>
    <row r="20" spans="1:20" ht="9.9499999999999993" customHeight="1" x14ac:dyDescent="0.25"/>
    <row r="21" spans="1:20" s="12" customFormat="1" ht="12" x14ac:dyDescent="0.2">
      <c r="A21" s="12" t="s">
        <v>45</v>
      </c>
    </row>
    <row r="22" spans="1:20" s="12" customFormat="1" ht="12" x14ac:dyDescent="0.2">
      <c r="A22" s="12" t="s">
        <v>46</v>
      </c>
    </row>
  </sheetData>
  <mergeCells count="24">
    <mergeCell ref="I9:J9"/>
    <mergeCell ref="Q2:T2"/>
    <mergeCell ref="A3:T3"/>
    <mergeCell ref="H4:I4"/>
    <mergeCell ref="G6:N6"/>
    <mergeCell ref="G7:N7"/>
    <mergeCell ref="H11:O11"/>
    <mergeCell ref="H12:O12"/>
    <mergeCell ref="A14:A16"/>
    <mergeCell ref="B14:B16"/>
    <mergeCell ref="C14:C16"/>
    <mergeCell ref="D14:D16"/>
    <mergeCell ref="E14:E16"/>
    <mergeCell ref="F14:G15"/>
    <mergeCell ref="H14:I15"/>
    <mergeCell ref="J14:M14"/>
    <mergeCell ref="A19:C19"/>
    <mergeCell ref="N14:O15"/>
    <mergeCell ref="P14:S14"/>
    <mergeCell ref="T14:T16"/>
    <mergeCell ref="J15:K15"/>
    <mergeCell ref="L15:M15"/>
    <mergeCell ref="P15:Q15"/>
    <mergeCell ref="R15:S15"/>
  </mergeCells>
  <pageMargins left="0.59055118110236227" right="0.39370078740157483" top="0.78740157480314965" bottom="0.39370078740157483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0"/>
  <sheetViews>
    <sheetView view="pageBreakPreview" zoomScaleNormal="100" zoomScaleSheetLayoutView="100" workbookViewId="0">
      <selection activeCell="F19" sqref="F19"/>
    </sheetView>
  </sheetViews>
  <sheetFormatPr defaultColWidth="9.140625" defaultRowHeight="15.75" x14ac:dyDescent="0.25"/>
  <cols>
    <col min="1" max="1" width="7.85546875" style="5" customWidth="1"/>
    <col min="2" max="2" width="25.140625" style="5" customWidth="1"/>
    <col min="3" max="4" width="13" style="5" customWidth="1"/>
    <col min="5" max="5" width="12.7109375" style="5" customWidth="1"/>
    <col min="6" max="11" width="6" style="5" customWidth="1"/>
    <col min="12" max="12" width="12.7109375" style="5" customWidth="1"/>
    <col min="13" max="18" width="6" style="5" customWidth="1"/>
    <col min="19" max="19" width="9.140625" style="5" customWidth="1"/>
    <col min="20" max="20" width="6" style="5" customWidth="1"/>
    <col min="21" max="22" width="9.140625" style="5" customWidth="1"/>
    <col min="23" max="23" width="21.7109375" style="5" customWidth="1"/>
    <col min="24" max="256" width="9.140625" style="5"/>
    <col min="257" max="257" width="7.85546875" style="5" customWidth="1"/>
    <col min="258" max="258" width="25.140625" style="5" customWidth="1"/>
    <col min="259" max="260" width="13" style="5" customWidth="1"/>
    <col min="261" max="261" width="12.7109375" style="5" customWidth="1"/>
    <col min="262" max="267" width="6" style="5" customWidth="1"/>
    <col min="268" max="268" width="12.7109375" style="5" customWidth="1"/>
    <col min="269" max="274" width="6" style="5" customWidth="1"/>
    <col min="275" max="275" width="9.140625" style="5" customWidth="1"/>
    <col min="276" max="276" width="6" style="5" customWidth="1"/>
    <col min="277" max="277" width="9.140625" style="5" customWidth="1"/>
    <col min="278" max="278" width="6" style="5" customWidth="1"/>
    <col min="279" max="279" width="10.7109375" style="5" customWidth="1"/>
    <col min="280" max="512" width="9.140625" style="5"/>
    <col min="513" max="513" width="7.85546875" style="5" customWidth="1"/>
    <col min="514" max="514" width="25.140625" style="5" customWidth="1"/>
    <col min="515" max="516" width="13" style="5" customWidth="1"/>
    <col min="517" max="517" width="12.7109375" style="5" customWidth="1"/>
    <col min="518" max="523" width="6" style="5" customWidth="1"/>
    <col min="524" max="524" width="12.7109375" style="5" customWidth="1"/>
    <col min="525" max="530" width="6" style="5" customWidth="1"/>
    <col min="531" max="531" width="9.140625" style="5" customWidth="1"/>
    <col min="532" max="532" width="6" style="5" customWidth="1"/>
    <col min="533" max="533" width="9.140625" style="5" customWidth="1"/>
    <col min="534" max="534" width="6" style="5" customWidth="1"/>
    <col min="535" max="535" width="10.7109375" style="5" customWidth="1"/>
    <col min="536" max="768" width="9.140625" style="5"/>
    <col min="769" max="769" width="7.85546875" style="5" customWidth="1"/>
    <col min="770" max="770" width="25.140625" style="5" customWidth="1"/>
    <col min="771" max="772" width="13" style="5" customWidth="1"/>
    <col min="773" max="773" width="12.7109375" style="5" customWidth="1"/>
    <col min="774" max="779" width="6" style="5" customWidth="1"/>
    <col min="780" max="780" width="12.7109375" style="5" customWidth="1"/>
    <col min="781" max="786" width="6" style="5" customWidth="1"/>
    <col min="787" max="787" width="9.140625" style="5" customWidth="1"/>
    <col min="788" max="788" width="6" style="5" customWidth="1"/>
    <col min="789" max="789" width="9.140625" style="5" customWidth="1"/>
    <col min="790" max="790" width="6" style="5" customWidth="1"/>
    <col min="791" max="791" width="10.7109375" style="5" customWidth="1"/>
    <col min="792" max="1024" width="9.140625" style="5"/>
    <col min="1025" max="1025" width="7.85546875" style="5" customWidth="1"/>
    <col min="1026" max="1026" width="25.140625" style="5" customWidth="1"/>
    <col min="1027" max="1028" width="13" style="5" customWidth="1"/>
    <col min="1029" max="1029" width="12.7109375" style="5" customWidth="1"/>
    <col min="1030" max="1035" width="6" style="5" customWidth="1"/>
    <col min="1036" max="1036" width="12.7109375" style="5" customWidth="1"/>
    <col min="1037" max="1042" width="6" style="5" customWidth="1"/>
    <col min="1043" max="1043" width="9.140625" style="5" customWidth="1"/>
    <col min="1044" max="1044" width="6" style="5" customWidth="1"/>
    <col min="1045" max="1045" width="9.140625" style="5" customWidth="1"/>
    <col min="1046" max="1046" width="6" style="5" customWidth="1"/>
    <col min="1047" max="1047" width="10.7109375" style="5" customWidth="1"/>
    <col min="1048" max="1280" width="9.140625" style="5"/>
    <col min="1281" max="1281" width="7.85546875" style="5" customWidth="1"/>
    <col min="1282" max="1282" width="25.140625" style="5" customWidth="1"/>
    <col min="1283" max="1284" width="13" style="5" customWidth="1"/>
    <col min="1285" max="1285" width="12.7109375" style="5" customWidth="1"/>
    <col min="1286" max="1291" width="6" style="5" customWidth="1"/>
    <col min="1292" max="1292" width="12.7109375" style="5" customWidth="1"/>
    <col min="1293" max="1298" width="6" style="5" customWidth="1"/>
    <col min="1299" max="1299" width="9.140625" style="5" customWidth="1"/>
    <col min="1300" max="1300" width="6" style="5" customWidth="1"/>
    <col min="1301" max="1301" width="9.140625" style="5" customWidth="1"/>
    <col min="1302" max="1302" width="6" style="5" customWidth="1"/>
    <col min="1303" max="1303" width="10.7109375" style="5" customWidth="1"/>
    <col min="1304" max="1536" width="9.140625" style="5"/>
    <col min="1537" max="1537" width="7.85546875" style="5" customWidth="1"/>
    <col min="1538" max="1538" width="25.140625" style="5" customWidth="1"/>
    <col min="1539" max="1540" width="13" style="5" customWidth="1"/>
    <col min="1541" max="1541" width="12.7109375" style="5" customWidth="1"/>
    <col min="1542" max="1547" width="6" style="5" customWidth="1"/>
    <col min="1548" max="1548" width="12.7109375" style="5" customWidth="1"/>
    <col min="1549" max="1554" width="6" style="5" customWidth="1"/>
    <col min="1555" max="1555" width="9.140625" style="5" customWidth="1"/>
    <col min="1556" max="1556" width="6" style="5" customWidth="1"/>
    <col min="1557" max="1557" width="9.140625" style="5" customWidth="1"/>
    <col min="1558" max="1558" width="6" style="5" customWidth="1"/>
    <col min="1559" max="1559" width="10.7109375" style="5" customWidth="1"/>
    <col min="1560" max="1792" width="9.140625" style="5"/>
    <col min="1793" max="1793" width="7.85546875" style="5" customWidth="1"/>
    <col min="1794" max="1794" width="25.140625" style="5" customWidth="1"/>
    <col min="1795" max="1796" width="13" style="5" customWidth="1"/>
    <col min="1797" max="1797" width="12.7109375" style="5" customWidth="1"/>
    <col min="1798" max="1803" width="6" style="5" customWidth="1"/>
    <col min="1804" max="1804" width="12.7109375" style="5" customWidth="1"/>
    <col min="1805" max="1810" width="6" style="5" customWidth="1"/>
    <col min="1811" max="1811" width="9.140625" style="5" customWidth="1"/>
    <col min="1812" max="1812" width="6" style="5" customWidth="1"/>
    <col min="1813" max="1813" width="9.140625" style="5" customWidth="1"/>
    <col min="1814" max="1814" width="6" style="5" customWidth="1"/>
    <col min="1815" max="1815" width="10.7109375" style="5" customWidth="1"/>
    <col min="1816" max="2048" width="9.140625" style="5"/>
    <col min="2049" max="2049" width="7.85546875" style="5" customWidth="1"/>
    <col min="2050" max="2050" width="25.140625" style="5" customWidth="1"/>
    <col min="2051" max="2052" width="13" style="5" customWidth="1"/>
    <col min="2053" max="2053" width="12.7109375" style="5" customWidth="1"/>
    <col min="2054" max="2059" width="6" style="5" customWidth="1"/>
    <col min="2060" max="2060" width="12.7109375" style="5" customWidth="1"/>
    <col min="2061" max="2066" width="6" style="5" customWidth="1"/>
    <col min="2067" max="2067" width="9.140625" style="5" customWidth="1"/>
    <col min="2068" max="2068" width="6" style="5" customWidth="1"/>
    <col min="2069" max="2069" width="9.140625" style="5" customWidth="1"/>
    <col min="2070" max="2070" width="6" style="5" customWidth="1"/>
    <col min="2071" max="2071" width="10.7109375" style="5" customWidth="1"/>
    <col min="2072" max="2304" width="9.140625" style="5"/>
    <col min="2305" max="2305" width="7.85546875" style="5" customWidth="1"/>
    <col min="2306" max="2306" width="25.140625" style="5" customWidth="1"/>
    <col min="2307" max="2308" width="13" style="5" customWidth="1"/>
    <col min="2309" max="2309" width="12.7109375" style="5" customWidth="1"/>
    <col min="2310" max="2315" width="6" style="5" customWidth="1"/>
    <col min="2316" max="2316" width="12.7109375" style="5" customWidth="1"/>
    <col min="2317" max="2322" width="6" style="5" customWidth="1"/>
    <col min="2323" max="2323" width="9.140625" style="5" customWidth="1"/>
    <col min="2324" max="2324" width="6" style="5" customWidth="1"/>
    <col min="2325" max="2325" width="9.140625" style="5" customWidth="1"/>
    <col min="2326" max="2326" width="6" style="5" customWidth="1"/>
    <col min="2327" max="2327" width="10.7109375" style="5" customWidth="1"/>
    <col min="2328" max="2560" width="9.140625" style="5"/>
    <col min="2561" max="2561" width="7.85546875" style="5" customWidth="1"/>
    <col min="2562" max="2562" width="25.140625" style="5" customWidth="1"/>
    <col min="2563" max="2564" width="13" style="5" customWidth="1"/>
    <col min="2565" max="2565" width="12.7109375" style="5" customWidth="1"/>
    <col min="2566" max="2571" width="6" style="5" customWidth="1"/>
    <col min="2572" max="2572" width="12.7109375" style="5" customWidth="1"/>
    <col min="2573" max="2578" width="6" style="5" customWidth="1"/>
    <col min="2579" max="2579" width="9.140625" style="5" customWidth="1"/>
    <col min="2580" max="2580" width="6" style="5" customWidth="1"/>
    <col min="2581" max="2581" width="9.140625" style="5" customWidth="1"/>
    <col min="2582" max="2582" width="6" style="5" customWidth="1"/>
    <col min="2583" max="2583" width="10.7109375" style="5" customWidth="1"/>
    <col min="2584" max="2816" width="9.140625" style="5"/>
    <col min="2817" max="2817" width="7.85546875" style="5" customWidth="1"/>
    <col min="2818" max="2818" width="25.140625" style="5" customWidth="1"/>
    <col min="2819" max="2820" width="13" style="5" customWidth="1"/>
    <col min="2821" max="2821" width="12.7109375" style="5" customWidth="1"/>
    <col min="2822" max="2827" width="6" style="5" customWidth="1"/>
    <col min="2828" max="2828" width="12.7109375" style="5" customWidth="1"/>
    <col min="2829" max="2834" width="6" style="5" customWidth="1"/>
    <col min="2835" max="2835" width="9.140625" style="5" customWidth="1"/>
    <col min="2836" max="2836" width="6" style="5" customWidth="1"/>
    <col min="2837" max="2837" width="9.140625" style="5" customWidth="1"/>
    <col min="2838" max="2838" width="6" style="5" customWidth="1"/>
    <col min="2839" max="2839" width="10.7109375" style="5" customWidth="1"/>
    <col min="2840" max="3072" width="9.140625" style="5"/>
    <col min="3073" max="3073" width="7.85546875" style="5" customWidth="1"/>
    <col min="3074" max="3074" width="25.140625" style="5" customWidth="1"/>
    <col min="3075" max="3076" width="13" style="5" customWidth="1"/>
    <col min="3077" max="3077" width="12.7109375" style="5" customWidth="1"/>
    <col min="3078" max="3083" width="6" style="5" customWidth="1"/>
    <col min="3084" max="3084" width="12.7109375" style="5" customWidth="1"/>
    <col min="3085" max="3090" width="6" style="5" customWidth="1"/>
    <col min="3091" max="3091" width="9.140625" style="5" customWidth="1"/>
    <col min="3092" max="3092" width="6" style="5" customWidth="1"/>
    <col min="3093" max="3093" width="9.140625" style="5" customWidth="1"/>
    <col min="3094" max="3094" width="6" style="5" customWidth="1"/>
    <col min="3095" max="3095" width="10.7109375" style="5" customWidth="1"/>
    <col min="3096" max="3328" width="9.140625" style="5"/>
    <col min="3329" max="3329" width="7.85546875" style="5" customWidth="1"/>
    <col min="3330" max="3330" width="25.140625" style="5" customWidth="1"/>
    <col min="3331" max="3332" width="13" style="5" customWidth="1"/>
    <col min="3333" max="3333" width="12.7109375" style="5" customWidth="1"/>
    <col min="3334" max="3339" width="6" style="5" customWidth="1"/>
    <col min="3340" max="3340" width="12.7109375" style="5" customWidth="1"/>
    <col min="3341" max="3346" width="6" style="5" customWidth="1"/>
    <col min="3347" max="3347" width="9.140625" style="5" customWidth="1"/>
    <col min="3348" max="3348" width="6" style="5" customWidth="1"/>
    <col min="3349" max="3349" width="9.140625" style="5" customWidth="1"/>
    <col min="3350" max="3350" width="6" style="5" customWidth="1"/>
    <col min="3351" max="3351" width="10.7109375" style="5" customWidth="1"/>
    <col min="3352" max="3584" width="9.140625" style="5"/>
    <col min="3585" max="3585" width="7.85546875" style="5" customWidth="1"/>
    <col min="3586" max="3586" width="25.140625" style="5" customWidth="1"/>
    <col min="3587" max="3588" width="13" style="5" customWidth="1"/>
    <col min="3589" max="3589" width="12.7109375" style="5" customWidth="1"/>
    <col min="3590" max="3595" width="6" style="5" customWidth="1"/>
    <col min="3596" max="3596" width="12.7109375" style="5" customWidth="1"/>
    <col min="3597" max="3602" width="6" style="5" customWidth="1"/>
    <col min="3603" max="3603" width="9.140625" style="5" customWidth="1"/>
    <col min="3604" max="3604" width="6" style="5" customWidth="1"/>
    <col min="3605" max="3605" width="9.140625" style="5" customWidth="1"/>
    <col min="3606" max="3606" width="6" style="5" customWidth="1"/>
    <col min="3607" max="3607" width="10.7109375" style="5" customWidth="1"/>
    <col min="3608" max="3840" width="9.140625" style="5"/>
    <col min="3841" max="3841" width="7.85546875" style="5" customWidth="1"/>
    <col min="3842" max="3842" width="25.140625" style="5" customWidth="1"/>
    <col min="3843" max="3844" width="13" style="5" customWidth="1"/>
    <col min="3845" max="3845" width="12.7109375" style="5" customWidth="1"/>
    <col min="3846" max="3851" width="6" style="5" customWidth="1"/>
    <col min="3852" max="3852" width="12.7109375" style="5" customWidth="1"/>
    <col min="3853" max="3858" width="6" style="5" customWidth="1"/>
    <col min="3859" max="3859" width="9.140625" style="5" customWidth="1"/>
    <col min="3860" max="3860" width="6" style="5" customWidth="1"/>
    <col min="3861" max="3861" width="9.140625" style="5" customWidth="1"/>
    <col min="3862" max="3862" width="6" style="5" customWidth="1"/>
    <col min="3863" max="3863" width="10.7109375" style="5" customWidth="1"/>
    <col min="3864" max="4096" width="9.140625" style="5"/>
    <col min="4097" max="4097" width="7.85546875" style="5" customWidth="1"/>
    <col min="4098" max="4098" width="25.140625" style="5" customWidth="1"/>
    <col min="4099" max="4100" width="13" style="5" customWidth="1"/>
    <col min="4101" max="4101" width="12.7109375" style="5" customWidth="1"/>
    <col min="4102" max="4107" width="6" style="5" customWidth="1"/>
    <col min="4108" max="4108" width="12.7109375" style="5" customWidth="1"/>
    <col min="4109" max="4114" width="6" style="5" customWidth="1"/>
    <col min="4115" max="4115" width="9.140625" style="5" customWidth="1"/>
    <col min="4116" max="4116" width="6" style="5" customWidth="1"/>
    <col min="4117" max="4117" width="9.140625" style="5" customWidth="1"/>
    <col min="4118" max="4118" width="6" style="5" customWidth="1"/>
    <col min="4119" max="4119" width="10.7109375" style="5" customWidth="1"/>
    <col min="4120" max="4352" width="9.140625" style="5"/>
    <col min="4353" max="4353" width="7.85546875" style="5" customWidth="1"/>
    <col min="4354" max="4354" width="25.140625" style="5" customWidth="1"/>
    <col min="4355" max="4356" width="13" style="5" customWidth="1"/>
    <col min="4357" max="4357" width="12.7109375" style="5" customWidth="1"/>
    <col min="4358" max="4363" width="6" style="5" customWidth="1"/>
    <col min="4364" max="4364" width="12.7109375" style="5" customWidth="1"/>
    <col min="4365" max="4370" width="6" style="5" customWidth="1"/>
    <col min="4371" max="4371" width="9.140625" style="5" customWidth="1"/>
    <col min="4372" max="4372" width="6" style="5" customWidth="1"/>
    <col min="4373" max="4373" width="9.140625" style="5" customWidth="1"/>
    <col min="4374" max="4374" width="6" style="5" customWidth="1"/>
    <col min="4375" max="4375" width="10.7109375" style="5" customWidth="1"/>
    <col min="4376" max="4608" width="9.140625" style="5"/>
    <col min="4609" max="4609" width="7.85546875" style="5" customWidth="1"/>
    <col min="4610" max="4610" width="25.140625" style="5" customWidth="1"/>
    <col min="4611" max="4612" width="13" style="5" customWidth="1"/>
    <col min="4613" max="4613" width="12.7109375" style="5" customWidth="1"/>
    <col min="4614" max="4619" width="6" style="5" customWidth="1"/>
    <col min="4620" max="4620" width="12.7109375" style="5" customWidth="1"/>
    <col min="4621" max="4626" width="6" style="5" customWidth="1"/>
    <col min="4627" max="4627" width="9.140625" style="5" customWidth="1"/>
    <col min="4628" max="4628" width="6" style="5" customWidth="1"/>
    <col min="4629" max="4629" width="9.140625" style="5" customWidth="1"/>
    <col min="4630" max="4630" width="6" style="5" customWidth="1"/>
    <col min="4631" max="4631" width="10.7109375" style="5" customWidth="1"/>
    <col min="4632" max="4864" width="9.140625" style="5"/>
    <col min="4865" max="4865" width="7.85546875" style="5" customWidth="1"/>
    <col min="4866" max="4866" width="25.140625" style="5" customWidth="1"/>
    <col min="4867" max="4868" width="13" style="5" customWidth="1"/>
    <col min="4869" max="4869" width="12.7109375" style="5" customWidth="1"/>
    <col min="4870" max="4875" width="6" style="5" customWidth="1"/>
    <col min="4876" max="4876" width="12.7109375" style="5" customWidth="1"/>
    <col min="4877" max="4882" width="6" style="5" customWidth="1"/>
    <col min="4883" max="4883" width="9.140625" style="5" customWidth="1"/>
    <col min="4884" max="4884" width="6" style="5" customWidth="1"/>
    <col min="4885" max="4885" width="9.140625" style="5" customWidth="1"/>
    <col min="4886" max="4886" width="6" style="5" customWidth="1"/>
    <col min="4887" max="4887" width="10.7109375" style="5" customWidth="1"/>
    <col min="4888" max="5120" width="9.140625" style="5"/>
    <col min="5121" max="5121" width="7.85546875" style="5" customWidth="1"/>
    <col min="5122" max="5122" width="25.140625" style="5" customWidth="1"/>
    <col min="5123" max="5124" width="13" style="5" customWidth="1"/>
    <col min="5125" max="5125" width="12.7109375" style="5" customWidth="1"/>
    <col min="5126" max="5131" width="6" style="5" customWidth="1"/>
    <col min="5132" max="5132" width="12.7109375" style="5" customWidth="1"/>
    <col min="5133" max="5138" width="6" style="5" customWidth="1"/>
    <col min="5139" max="5139" width="9.140625" style="5" customWidth="1"/>
    <col min="5140" max="5140" width="6" style="5" customWidth="1"/>
    <col min="5141" max="5141" width="9.140625" style="5" customWidth="1"/>
    <col min="5142" max="5142" width="6" style="5" customWidth="1"/>
    <col min="5143" max="5143" width="10.7109375" style="5" customWidth="1"/>
    <col min="5144" max="5376" width="9.140625" style="5"/>
    <col min="5377" max="5377" width="7.85546875" style="5" customWidth="1"/>
    <col min="5378" max="5378" width="25.140625" style="5" customWidth="1"/>
    <col min="5379" max="5380" width="13" style="5" customWidth="1"/>
    <col min="5381" max="5381" width="12.7109375" style="5" customWidth="1"/>
    <col min="5382" max="5387" width="6" style="5" customWidth="1"/>
    <col min="5388" max="5388" width="12.7109375" style="5" customWidth="1"/>
    <col min="5389" max="5394" width="6" style="5" customWidth="1"/>
    <col min="5395" max="5395" width="9.140625" style="5" customWidth="1"/>
    <col min="5396" max="5396" width="6" style="5" customWidth="1"/>
    <col min="5397" max="5397" width="9.140625" style="5" customWidth="1"/>
    <col min="5398" max="5398" width="6" style="5" customWidth="1"/>
    <col min="5399" max="5399" width="10.7109375" style="5" customWidth="1"/>
    <col min="5400" max="5632" width="9.140625" style="5"/>
    <col min="5633" max="5633" width="7.85546875" style="5" customWidth="1"/>
    <col min="5634" max="5634" width="25.140625" style="5" customWidth="1"/>
    <col min="5635" max="5636" width="13" style="5" customWidth="1"/>
    <col min="5637" max="5637" width="12.7109375" style="5" customWidth="1"/>
    <col min="5638" max="5643" width="6" style="5" customWidth="1"/>
    <col min="5644" max="5644" width="12.7109375" style="5" customWidth="1"/>
    <col min="5645" max="5650" width="6" style="5" customWidth="1"/>
    <col min="5651" max="5651" width="9.140625" style="5" customWidth="1"/>
    <col min="5652" max="5652" width="6" style="5" customWidth="1"/>
    <col min="5653" max="5653" width="9.140625" style="5" customWidth="1"/>
    <col min="5654" max="5654" width="6" style="5" customWidth="1"/>
    <col min="5655" max="5655" width="10.7109375" style="5" customWidth="1"/>
    <col min="5656" max="5888" width="9.140625" style="5"/>
    <col min="5889" max="5889" width="7.85546875" style="5" customWidth="1"/>
    <col min="5890" max="5890" width="25.140625" style="5" customWidth="1"/>
    <col min="5891" max="5892" width="13" style="5" customWidth="1"/>
    <col min="5893" max="5893" width="12.7109375" style="5" customWidth="1"/>
    <col min="5894" max="5899" width="6" style="5" customWidth="1"/>
    <col min="5900" max="5900" width="12.7109375" style="5" customWidth="1"/>
    <col min="5901" max="5906" width="6" style="5" customWidth="1"/>
    <col min="5907" max="5907" width="9.140625" style="5" customWidth="1"/>
    <col min="5908" max="5908" width="6" style="5" customWidth="1"/>
    <col min="5909" max="5909" width="9.140625" style="5" customWidth="1"/>
    <col min="5910" max="5910" width="6" style="5" customWidth="1"/>
    <col min="5911" max="5911" width="10.7109375" style="5" customWidth="1"/>
    <col min="5912" max="6144" width="9.140625" style="5"/>
    <col min="6145" max="6145" width="7.85546875" style="5" customWidth="1"/>
    <col min="6146" max="6146" width="25.140625" style="5" customWidth="1"/>
    <col min="6147" max="6148" width="13" style="5" customWidth="1"/>
    <col min="6149" max="6149" width="12.7109375" style="5" customWidth="1"/>
    <col min="6150" max="6155" width="6" style="5" customWidth="1"/>
    <col min="6156" max="6156" width="12.7109375" style="5" customWidth="1"/>
    <col min="6157" max="6162" width="6" style="5" customWidth="1"/>
    <col min="6163" max="6163" width="9.140625" style="5" customWidth="1"/>
    <col min="6164" max="6164" width="6" style="5" customWidth="1"/>
    <col min="6165" max="6165" width="9.140625" style="5" customWidth="1"/>
    <col min="6166" max="6166" width="6" style="5" customWidth="1"/>
    <col min="6167" max="6167" width="10.7109375" style="5" customWidth="1"/>
    <col min="6168" max="6400" width="9.140625" style="5"/>
    <col min="6401" max="6401" width="7.85546875" style="5" customWidth="1"/>
    <col min="6402" max="6402" width="25.140625" style="5" customWidth="1"/>
    <col min="6403" max="6404" width="13" style="5" customWidth="1"/>
    <col min="6405" max="6405" width="12.7109375" style="5" customWidth="1"/>
    <col min="6406" max="6411" width="6" style="5" customWidth="1"/>
    <col min="6412" max="6412" width="12.7109375" style="5" customWidth="1"/>
    <col min="6413" max="6418" width="6" style="5" customWidth="1"/>
    <col min="6419" max="6419" width="9.140625" style="5" customWidth="1"/>
    <col min="6420" max="6420" width="6" style="5" customWidth="1"/>
    <col min="6421" max="6421" width="9.140625" style="5" customWidth="1"/>
    <col min="6422" max="6422" width="6" style="5" customWidth="1"/>
    <col min="6423" max="6423" width="10.7109375" style="5" customWidth="1"/>
    <col min="6424" max="6656" width="9.140625" style="5"/>
    <col min="6657" max="6657" width="7.85546875" style="5" customWidth="1"/>
    <col min="6658" max="6658" width="25.140625" style="5" customWidth="1"/>
    <col min="6659" max="6660" width="13" style="5" customWidth="1"/>
    <col min="6661" max="6661" width="12.7109375" style="5" customWidth="1"/>
    <col min="6662" max="6667" width="6" style="5" customWidth="1"/>
    <col min="6668" max="6668" width="12.7109375" style="5" customWidth="1"/>
    <col min="6669" max="6674" width="6" style="5" customWidth="1"/>
    <col min="6675" max="6675" width="9.140625" style="5" customWidth="1"/>
    <col min="6676" max="6676" width="6" style="5" customWidth="1"/>
    <col min="6677" max="6677" width="9.140625" style="5" customWidth="1"/>
    <col min="6678" max="6678" width="6" style="5" customWidth="1"/>
    <col min="6679" max="6679" width="10.7109375" style="5" customWidth="1"/>
    <col min="6680" max="6912" width="9.140625" style="5"/>
    <col min="6913" max="6913" width="7.85546875" style="5" customWidth="1"/>
    <col min="6914" max="6914" width="25.140625" style="5" customWidth="1"/>
    <col min="6915" max="6916" width="13" style="5" customWidth="1"/>
    <col min="6917" max="6917" width="12.7109375" style="5" customWidth="1"/>
    <col min="6918" max="6923" width="6" style="5" customWidth="1"/>
    <col min="6924" max="6924" width="12.7109375" style="5" customWidth="1"/>
    <col min="6925" max="6930" width="6" style="5" customWidth="1"/>
    <col min="6931" max="6931" width="9.140625" style="5" customWidth="1"/>
    <col min="6932" max="6932" width="6" style="5" customWidth="1"/>
    <col min="6933" max="6933" width="9.140625" style="5" customWidth="1"/>
    <col min="6934" max="6934" width="6" style="5" customWidth="1"/>
    <col min="6935" max="6935" width="10.7109375" style="5" customWidth="1"/>
    <col min="6936" max="7168" width="9.140625" style="5"/>
    <col min="7169" max="7169" width="7.85546875" style="5" customWidth="1"/>
    <col min="7170" max="7170" width="25.140625" style="5" customWidth="1"/>
    <col min="7171" max="7172" width="13" style="5" customWidth="1"/>
    <col min="7173" max="7173" width="12.7109375" style="5" customWidth="1"/>
    <col min="7174" max="7179" width="6" style="5" customWidth="1"/>
    <col min="7180" max="7180" width="12.7109375" style="5" customWidth="1"/>
    <col min="7181" max="7186" width="6" style="5" customWidth="1"/>
    <col min="7187" max="7187" width="9.140625" style="5" customWidth="1"/>
    <col min="7188" max="7188" width="6" style="5" customWidth="1"/>
    <col min="7189" max="7189" width="9.140625" style="5" customWidth="1"/>
    <col min="7190" max="7190" width="6" style="5" customWidth="1"/>
    <col min="7191" max="7191" width="10.7109375" style="5" customWidth="1"/>
    <col min="7192" max="7424" width="9.140625" style="5"/>
    <col min="7425" max="7425" width="7.85546875" style="5" customWidth="1"/>
    <col min="7426" max="7426" width="25.140625" style="5" customWidth="1"/>
    <col min="7427" max="7428" width="13" style="5" customWidth="1"/>
    <col min="7429" max="7429" width="12.7109375" style="5" customWidth="1"/>
    <col min="7430" max="7435" width="6" style="5" customWidth="1"/>
    <col min="7436" max="7436" width="12.7109375" style="5" customWidth="1"/>
    <col min="7437" max="7442" width="6" style="5" customWidth="1"/>
    <col min="7443" max="7443" width="9.140625" style="5" customWidth="1"/>
    <col min="7444" max="7444" width="6" style="5" customWidth="1"/>
    <col min="7445" max="7445" width="9.140625" style="5" customWidth="1"/>
    <col min="7446" max="7446" width="6" style="5" customWidth="1"/>
    <col min="7447" max="7447" width="10.7109375" style="5" customWidth="1"/>
    <col min="7448" max="7680" width="9.140625" style="5"/>
    <col min="7681" max="7681" width="7.85546875" style="5" customWidth="1"/>
    <col min="7682" max="7682" width="25.140625" style="5" customWidth="1"/>
    <col min="7683" max="7684" width="13" style="5" customWidth="1"/>
    <col min="7685" max="7685" width="12.7109375" style="5" customWidth="1"/>
    <col min="7686" max="7691" width="6" style="5" customWidth="1"/>
    <col min="7692" max="7692" width="12.7109375" style="5" customWidth="1"/>
    <col min="7693" max="7698" width="6" style="5" customWidth="1"/>
    <col min="7699" max="7699" width="9.140625" style="5" customWidth="1"/>
    <col min="7700" max="7700" width="6" style="5" customWidth="1"/>
    <col min="7701" max="7701" width="9.140625" style="5" customWidth="1"/>
    <col min="7702" max="7702" width="6" style="5" customWidth="1"/>
    <col min="7703" max="7703" width="10.7109375" style="5" customWidth="1"/>
    <col min="7704" max="7936" width="9.140625" style="5"/>
    <col min="7937" max="7937" width="7.85546875" style="5" customWidth="1"/>
    <col min="7938" max="7938" width="25.140625" style="5" customWidth="1"/>
    <col min="7939" max="7940" width="13" style="5" customWidth="1"/>
    <col min="7941" max="7941" width="12.7109375" style="5" customWidth="1"/>
    <col min="7942" max="7947" width="6" style="5" customWidth="1"/>
    <col min="7948" max="7948" width="12.7109375" style="5" customWidth="1"/>
    <col min="7949" max="7954" width="6" style="5" customWidth="1"/>
    <col min="7955" max="7955" width="9.140625" style="5" customWidth="1"/>
    <col min="7956" max="7956" width="6" style="5" customWidth="1"/>
    <col min="7957" max="7957" width="9.140625" style="5" customWidth="1"/>
    <col min="7958" max="7958" width="6" style="5" customWidth="1"/>
    <col min="7959" max="7959" width="10.7109375" style="5" customWidth="1"/>
    <col min="7960" max="8192" width="9.140625" style="5"/>
    <col min="8193" max="8193" width="7.85546875" style="5" customWidth="1"/>
    <col min="8194" max="8194" width="25.140625" style="5" customWidth="1"/>
    <col min="8195" max="8196" width="13" style="5" customWidth="1"/>
    <col min="8197" max="8197" width="12.7109375" style="5" customWidth="1"/>
    <col min="8198" max="8203" width="6" style="5" customWidth="1"/>
    <col min="8204" max="8204" width="12.7109375" style="5" customWidth="1"/>
    <col min="8205" max="8210" width="6" style="5" customWidth="1"/>
    <col min="8211" max="8211" width="9.140625" style="5" customWidth="1"/>
    <col min="8212" max="8212" width="6" style="5" customWidth="1"/>
    <col min="8213" max="8213" width="9.140625" style="5" customWidth="1"/>
    <col min="8214" max="8214" width="6" style="5" customWidth="1"/>
    <col min="8215" max="8215" width="10.7109375" style="5" customWidth="1"/>
    <col min="8216" max="8448" width="9.140625" style="5"/>
    <col min="8449" max="8449" width="7.85546875" style="5" customWidth="1"/>
    <col min="8450" max="8450" width="25.140625" style="5" customWidth="1"/>
    <col min="8451" max="8452" width="13" style="5" customWidth="1"/>
    <col min="8453" max="8453" width="12.7109375" style="5" customWidth="1"/>
    <col min="8454" max="8459" width="6" style="5" customWidth="1"/>
    <col min="8460" max="8460" width="12.7109375" style="5" customWidth="1"/>
    <col min="8461" max="8466" width="6" style="5" customWidth="1"/>
    <col min="8467" max="8467" width="9.140625" style="5" customWidth="1"/>
    <col min="8468" max="8468" width="6" style="5" customWidth="1"/>
    <col min="8469" max="8469" width="9.140625" style="5" customWidth="1"/>
    <col min="8470" max="8470" width="6" style="5" customWidth="1"/>
    <col min="8471" max="8471" width="10.7109375" style="5" customWidth="1"/>
    <col min="8472" max="8704" width="9.140625" style="5"/>
    <col min="8705" max="8705" width="7.85546875" style="5" customWidth="1"/>
    <col min="8706" max="8706" width="25.140625" style="5" customWidth="1"/>
    <col min="8707" max="8708" width="13" style="5" customWidth="1"/>
    <col min="8709" max="8709" width="12.7109375" style="5" customWidth="1"/>
    <col min="8710" max="8715" width="6" style="5" customWidth="1"/>
    <col min="8716" max="8716" width="12.7109375" style="5" customWidth="1"/>
    <col min="8717" max="8722" width="6" style="5" customWidth="1"/>
    <col min="8723" max="8723" width="9.140625" style="5" customWidth="1"/>
    <col min="8724" max="8724" width="6" style="5" customWidth="1"/>
    <col min="8725" max="8725" width="9.140625" style="5" customWidth="1"/>
    <col min="8726" max="8726" width="6" style="5" customWidth="1"/>
    <col min="8727" max="8727" width="10.7109375" style="5" customWidth="1"/>
    <col min="8728" max="8960" width="9.140625" style="5"/>
    <col min="8961" max="8961" width="7.85546875" style="5" customWidth="1"/>
    <col min="8962" max="8962" width="25.140625" style="5" customWidth="1"/>
    <col min="8963" max="8964" width="13" style="5" customWidth="1"/>
    <col min="8965" max="8965" width="12.7109375" style="5" customWidth="1"/>
    <col min="8966" max="8971" width="6" style="5" customWidth="1"/>
    <col min="8972" max="8972" width="12.7109375" style="5" customWidth="1"/>
    <col min="8973" max="8978" width="6" style="5" customWidth="1"/>
    <col min="8979" max="8979" width="9.140625" style="5" customWidth="1"/>
    <col min="8980" max="8980" width="6" style="5" customWidth="1"/>
    <col min="8981" max="8981" width="9.140625" style="5" customWidth="1"/>
    <col min="8982" max="8982" width="6" style="5" customWidth="1"/>
    <col min="8983" max="8983" width="10.7109375" style="5" customWidth="1"/>
    <col min="8984" max="9216" width="9.140625" style="5"/>
    <col min="9217" max="9217" width="7.85546875" style="5" customWidth="1"/>
    <col min="9218" max="9218" width="25.140625" style="5" customWidth="1"/>
    <col min="9219" max="9220" width="13" style="5" customWidth="1"/>
    <col min="9221" max="9221" width="12.7109375" style="5" customWidth="1"/>
    <col min="9222" max="9227" width="6" style="5" customWidth="1"/>
    <col min="9228" max="9228" width="12.7109375" style="5" customWidth="1"/>
    <col min="9229" max="9234" width="6" style="5" customWidth="1"/>
    <col min="9235" max="9235" width="9.140625" style="5" customWidth="1"/>
    <col min="9236" max="9236" width="6" style="5" customWidth="1"/>
    <col min="9237" max="9237" width="9.140625" style="5" customWidth="1"/>
    <col min="9238" max="9238" width="6" style="5" customWidth="1"/>
    <col min="9239" max="9239" width="10.7109375" style="5" customWidth="1"/>
    <col min="9240" max="9472" width="9.140625" style="5"/>
    <col min="9473" max="9473" width="7.85546875" style="5" customWidth="1"/>
    <col min="9474" max="9474" width="25.140625" style="5" customWidth="1"/>
    <col min="9475" max="9476" width="13" style="5" customWidth="1"/>
    <col min="9477" max="9477" width="12.7109375" style="5" customWidth="1"/>
    <col min="9478" max="9483" width="6" style="5" customWidth="1"/>
    <col min="9484" max="9484" width="12.7109375" style="5" customWidth="1"/>
    <col min="9485" max="9490" width="6" style="5" customWidth="1"/>
    <col min="9491" max="9491" width="9.140625" style="5" customWidth="1"/>
    <col min="9492" max="9492" width="6" style="5" customWidth="1"/>
    <col min="9493" max="9493" width="9.140625" style="5" customWidth="1"/>
    <col min="9494" max="9494" width="6" style="5" customWidth="1"/>
    <col min="9495" max="9495" width="10.7109375" style="5" customWidth="1"/>
    <col min="9496" max="9728" width="9.140625" style="5"/>
    <col min="9729" max="9729" width="7.85546875" style="5" customWidth="1"/>
    <col min="9730" max="9730" width="25.140625" style="5" customWidth="1"/>
    <col min="9731" max="9732" width="13" style="5" customWidth="1"/>
    <col min="9733" max="9733" width="12.7109375" style="5" customWidth="1"/>
    <col min="9734" max="9739" width="6" style="5" customWidth="1"/>
    <col min="9740" max="9740" width="12.7109375" style="5" customWidth="1"/>
    <col min="9741" max="9746" width="6" style="5" customWidth="1"/>
    <col min="9747" max="9747" width="9.140625" style="5" customWidth="1"/>
    <col min="9748" max="9748" width="6" style="5" customWidth="1"/>
    <col min="9749" max="9749" width="9.140625" style="5" customWidth="1"/>
    <col min="9750" max="9750" width="6" style="5" customWidth="1"/>
    <col min="9751" max="9751" width="10.7109375" style="5" customWidth="1"/>
    <col min="9752" max="9984" width="9.140625" style="5"/>
    <col min="9985" max="9985" width="7.85546875" style="5" customWidth="1"/>
    <col min="9986" max="9986" width="25.140625" style="5" customWidth="1"/>
    <col min="9987" max="9988" width="13" style="5" customWidth="1"/>
    <col min="9989" max="9989" width="12.7109375" style="5" customWidth="1"/>
    <col min="9990" max="9995" width="6" style="5" customWidth="1"/>
    <col min="9996" max="9996" width="12.7109375" style="5" customWidth="1"/>
    <col min="9997" max="10002" width="6" style="5" customWidth="1"/>
    <col min="10003" max="10003" width="9.140625" style="5" customWidth="1"/>
    <col min="10004" max="10004" width="6" style="5" customWidth="1"/>
    <col min="10005" max="10005" width="9.140625" style="5" customWidth="1"/>
    <col min="10006" max="10006" width="6" style="5" customWidth="1"/>
    <col min="10007" max="10007" width="10.7109375" style="5" customWidth="1"/>
    <col min="10008" max="10240" width="9.140625" style="5"/>
    <col min="10241" max="10241" width="7.85546875" style="5" customWidth="1"/>
    <col min="10242" max="10242" width="25.140625" style="5" customWidth="1"/>
    <col min="10243" max="10244" width="13" style="5" customWidth="1"/>
    <col min="10245" max="10245" width="12.7109375" style="5" customWidth="1"/>
    <col min="10246" max="10251" width="6" style="5" customWidth="1"/>
    <col min="10252" max="10252" width="12.7109375" style="5" customWidth="1"/>
    <col min="10253" max="10258" width="6" style="5" customWidth="1"/>
    <col min="10259" max="10259" width="9.140625" style="5" customWidth="1"/>
    <col min="10260" max="10260" width="6" style="5" customWidth="1"/>
    <col min="10261" max="10261" width="9.140625" style="5" customWidth="1"/>
    <col min="10262" max="10262" width="6" style="5" customWidth="1"/>
    <col min="10263" max="10263" width="10.7109375" style="5" customWidth="1"/>
    <col min="10264" max="10496" width="9.140625" style="5"/>
    <col min="10497" max="10497" width="7.85546875" style="5" customWidth="1"/>
    <col min="10498" max="10498" width="25.140625" style="5" customWidth="1"/>
    <col min="10499" max="10500" width="13" style="5" customWidth="1"/>
    <col min="10501" max="10501" width="12.7109375" style="5" customWidth="1"/>
    <col min="10502" max="10507" width="6" style="5" customWidth="1"/>
    <col min="10508" max="10508" width="12.7109375" style="5" customWidth="1"/>
    <col min="10509" max="10514" width="6" style="5" customWidth="1"/>
    <col min="10515" max="10515" width="9.140625" style="5" customWidth="1"/>
    <col min="10516" max="10516" width="6" style="5" customWidth="1"/>
    <col min="10517" max="10517" width="9.140625" style="5" customWidth="1"/>
    <col min="10518" max="10518" width="6" style="5" customWidth="1"/>
    <col min="10519" max="10519" width="10.7109375" style="5" customWidth="1"/>
    <col min="10520" max="10752" width="9.140625" style="5"/>
    <col min="10753" max="10753" width="7.85546875" style="5" customWidth="1"/>
    <col min="10754" max="10754" width="25.140625" style="5" customWidth="1"/>
    <col min="10755" max="10756" width="13" style="5" customWidth="1"/>
    <col min="10757" max="10757" width="12.7109375" style="5" customWidth="1"/>
    <col min="10758" max="10763" width="6" style="5" customWidth="1"/>
    <col min="10764" max="10764" width="12.7109375" style="5" customWidth="1"/>
    <col min="10765" max="10770" width="6" style="5" customWidth="1"/>
    <col min="10771" max="10771" width="9.140625" style="5" customWidth="1"/>
    <col min="10772" max="10772" width="6" style="5" customWidth="1"/>
    <col min="10773" max="10773" width="9.140625" style="5" customWidth="1"/>
    <col min="10774" max="10774" width="6" style="5" customWidth="1"/>
    <col min="10775" max="10775" width="10.7109375" style="5" customWidth="1"/>
    <col min="10776" max="11008" width="9.140625" style="5"/>
    <col min="11009" max="11009" width="7.85546875" style="5" customWidth="1"/>
    <col min="11010" max="11010" width="25.140625" style="5" customWidth="1"/>
    <col min="11011" max="11012" width="13" style="5" customWidth="1"/>
    <col min="11013" max="11013" width="12.7109375" style="5" customWidth="1"/>
    <col min="11014" max="11019" width="6" style="5" customWidth="1"/>
    <col min="11020" max="11020" width="12.7109375" style="5" customWidth="1"/>
    <col min="11021" max="11026" width="6" style="5" customWidth="1"/>
    <col min="11027" max="11027" width="9.140625" style="5" customWidth="1"/>
    <col min="11028" max="11028" width="6" style="5" customWidth="1"/>
    <col min="11029" max="11029" width="9.140625" style="5" customWidth="1"/>
    <col min="11030" max="11030" width="6" style="5" customWidth="1"/>
    <col min="11031" max="11031" width="10.7109375" style="5" customWidth="1"/>
    <col min="11032" max="11264" width="9.140625" style="5"/>
    <col min="11265" max="11265" width="7.85546875" style="5" customWidth="1"/>
    <col min="11266" max="11266" width="25.140625" style="5" customWidth="1"/>
    <col min="11267" max="11268" width="13" style="5" customWidth="1"/>
    <col min="11269" max="11269" width="12.7109375" style="5" customWidth="1"/>
    <col min="11270" max="11275" width="6" style="5" customWidth="1"/>
    <col min="11276" max="11276" width="12.7109375" style="5" customWidth="1"/>
    <col min="11277" max="11282" width="6" style="5" customWidth="1"/>
    <col min="11283" max="11283" width="9.140625" style="5" customWidth="1"/>
    <col min="11284" max="11284" width="6" style="5" customWidth="1"/>
    <col min="11285" max="11285" width="9.140625" style="5" customWidth="1"/>
    <col min="11286" max="11286" width="6" style="5" customWidth="1"/>
    <col min="11287" max="11287" width="10.7109375" style="5" customWidth="1"/>
    <col min="11288" max="11520" width="9.140625" style="5"/>
    <col min="11521" max="11521" width="7.85546875" style="5" customWidth="1"/>
    <col min="11522" max="11522" width="25.140625" style="5" customWidth="1"/>
    <col min="11523" max="11524" width="13" style="5" customWidth="1"/>
    <col min="11525" max="11525" width="12.7109375" style="5" customWidth="1"/>
    <col min="11526" max="11531" width="6" style="5" customWidth="1"/>
    <col min="11532" max="11532" width="12.7109375" style="5" customWidth="1"/>
    <col min="11533" max="11538" width="6" style="5" customWidth="1"/>
    <col min="11539" max="11539" width="9.140625" style="5" customWidth="1"/>
    <col min="11540" max="11540" width="6" style="5" customWidth="1"/>
    <col min="11541" max="11541" width="9.140625" style="5" customWidth="1"/>
    <col min="11542" max="11542" width="6" style="5" customWidth="1"/>
    <col min="11543" max="11543" width="10.7109375" style="5" customWidth="1"/>
    <col min="11544" max="11776" width="9.140625" style="5"/>
    <col min="11777" max="11777" width="7.85546875" style="5" customWidth="1"/>
    <col min="11778" max="11778" width="25.140625" style="5" customWidth="1"/>
    <col min="11779" max="11780" width="13" style="5" customWidth="1"/>
    <col min="11781" max="11781" width="12.7109375" style="5" customWidth="1"/>
    <col min="11782" max="11787" width="6" style="5" customWidth="1"/>
    <col min="11788" max="11788" width="12.7109375" style="5" customWidth="1"/>
    <col min="11789" max="11794" width="6" style="5" customWidth="1"/>
    <col min="11795" max="11795" width="9.140625" style="5" customWidth="1"/>
    <col min="11796" max="11796" width="6" style="5" customWidth="1"/>
    <col min="11797" max="11797" width="9.140625" style="5" customWidth="1"/>
    <col min="11798" max="11798" width="6" style="5" customWidth="1"/>
    <col min="11799" max="11799" width="10.7109375" style="5" customWidth="1"/>
    <col min="11800" max="12032" width="9.140625" style="5"/>
    <col min="12033" max="12033" width="7.85546875" style="5" customWidth="1"/>
    <col min="12034" max="12034" width="25.140625" style="5" customWidth="1"/>
    <col min="12035" max="12036" width="13" style="5" customWidth="1"/>
    <col min="12037" max="12037" width="12.7109375" style="5" customWidth="1"/>
    <col min="12038" max="12043" width="6" style="5" customWidth="1"/>
    <col min="12044" max="12044" width="12.7109375" style="5" customWidth="1"/>
    <col min="12045" max="12050" width="6" style="5" customWidth="1"/>
    <col min="12051" max="12051" width="9.140625" style="5" customWidth="1"/>
    <col min="12052" max="12052" width="6" style="5" customWidth="1"/>
    <col min="12053" max="12053" width="9.140625" style="5" customWidth="1"/>
    <col min="12054" max="12054" width="6" style="5" customWidth="1"/>
    <col min="12055" max="12055" width="10.7109375" style="5" customWidth="1"/>
    <col min="12056" max="12288" width="9.140625" style="5"/>
    <col min="12289" max="12289" width="7.85546875" style="5" customWidth="1"/>
    <col min="12290" max="12290" width="25.140625" style="5" customWidth="1"/>
    <col min="12291" max="12292" width="13" style="5" customWidth="1"/>
    <col min="12293" max="12293" width="12.7109375" style="5" customWidth="1"/>
    <col min="12294" max="12299" width="6" style="5" customWidth="1"/>
    <col min="12300" max="12300" width="12.7109375" style="5" customWidth="1"/>
    <col min="12301" max="12306" width="6" style="5" customWidth="1"/>
    <col min="12307" max="12307" width="9.140625" style="5" customWidth="1"/>
    <col min="12308" max="12308" width="6" style="5" customWidth="1"/>
    <col min="12309" max="12309" width="9.140625" style="5" customWidth="1"/>
    <col min="12310" max="12310" width="6" style="5" customWidth="1"/>
    <col min="12311" max="12311" width="10.7109375" style="5" customWidth="1"/>
    <col min="12312" max="12544" width="9.140625" style="5"/>
    <col min="12545" max="12545" width="7.85546875" style="5" customWidth="1"/>
    <col min="12546" max="12546" width="25.140625" style="5" customWidth="1"/>
    <col min="12547" max="12548" width="13" style="5" customWidth="1"/>
    <col min="12549" max="12549" width="12.7109375" style="5" customWidth="1"/>
    <col min="12550" max="12555" width="6" style="5" customWidth="1"/>
    <col min="12556" max="12556" width="12.7109375" style="5" customWidth="1"/>
    <col min="12557" max="12562" width="6" style="5" customWidth="1"/>
    <col min="12563" max="12563" width="9.140625" style="5" customWidth="1"/>
    <col min="12564" max="12564" width="6" style="5" customWidth="1"/>
    <col min="12565" max="12565" width="9.140625" style="5" customWidth="1"/>
    <col min="12566" max="12566" width="6" style="5" customWidth="1"/>
    <col min="12567" max="12567" width="10.7109375" style="5" customWidth="1"/>
    <col min="12568" max="12800" width="9.140625" style="5"/>
    <col min="12801" max="12801" width="7.85546875" style="5" customWidth="1"/>
    <col min="12802" max="12802" width="25.140625" style="5" customWidth="1"/>
    <col min="12803" max="12804" width="13" style="5" customWidth="1"/>
    <col min="12805" max="12805" width="12.7109375" style="5" customWidth="1"/>
    <col min="12806" max="12811" width="6" style="5" customWidth="1"/>
    <col min="12812" max="12812" width="12.7109375" style="5" customWidth="1"/>
    <col min="12813" max="12818" width="6" style="5" customWidth="1"/>
    <col min="12819" max="12819" width="9.140625" style="5" customWidth="1"/>
    <col min="12820" max="12820" width="6" style="5" customWidth="1"/>
    <col min="12821" max="12821" width="9.140625" style="5" customWidth="1"/>
    <col min="12822" max="12822" width="6" style="5" customWidth="1"/>
    <col min="12823" max="12823" width="10.7109375" style="5" customWidth="1"/>
    <col min="12824" max="13056" width="9.140625" style="5"/>
    <col min="13057" max="13057" width="7.85546875" style="5" customWidth="1"/>
    <col min="13058" max="13058" width="25.140625" style="5" customWidth="1"/>
    <col min="13059" max="13060" width="13" style="5" customWidth="1"/>
    <col min="13061" max="13061" width="12.7109375" style="5" customWidth="1"/>
    <col min="13062" max="13067" width="6" style="5" customWidth="1"/>
    <col min="13068" max="13068" width="12.7109375" style="5" customWidth="1"/>
    <col min="13069" max="13074" width="6" style="5" customWidth="1"/>
    <col min="13075" max="13075" width="9.140625" style="5" customWidth="1"/>
    <col min="13076" max="13076" width="6" style="5" customWidth="1"/>
    <col min="13077" max="13077" width="9.140625" style="5" customWidth="1"/>
    <col min="13078" max="13078" width="6" style="5" customWidth="1"/>
    <col min="13079" max="13079" width="10.7109375" style="5" customWidth="1"/>
    <col min="13080" max="13312" width="9.140625" style="5"/>
    <col min="13313" max="13313" width="7.85546875" style="5" customWidth="1"/>
    <col min="13314" max="13314" width="25.140625" style="5" customWidth="1"/>
    <col min="13315" max="13316" width="13" style="5" customWidth="1"/>
    <col min="13317" max="13317" width="12.7109375" style="5" customWidth="1"/>
    <col min="13318" max="13323" width="6" style="5" customWidth="1"/>
    <col min="13324" max="13324" width="12.7109375" style="5" customWidth="1"/>
    <col min="13325" max="13330" width="6" style="5" customWidth="1"/>
    <col min="13331" max="13331" width="9.140625" style="5" customWidth="1"/>
    <col min="13332" max="13332" width="6" style="5" customWidth="1"/>
    <col min="13333" max="13333" width="9.140625" style="5" customWidth="1"/>
    <col min="13334" max="13334" width="6" style="5" customWidth="1"/>
    <col min="13335" max="13335" width="10.7109375" style="5" customWidth="1"/>
    <col min="13336" max="13568" width="9.140625" style="5"/>
    <col min="13569" max="13569" width="7.85546875" style="5" customWidth="1"/>
    <col min="13570" max="13570" width="25.140625" style="5" customWidth="1"/>
    <col min="13571" max="13572" width="13" style="5" customWidth="1"/>
    <col min="13573" max="13573" width="12.7109375" style="5" customWidth="1"/>
    <col min="13574" max="13579" width="6" style="5" customWidth="1"/>
    <col min="13580" max="13580" width="12.7109375" style="5" customWidth="1"/>
    <col min="13581" max="13586" width="6" style="5" customWidth="1"/>
    <col min="13587" max="13587" width="9.140625" style="5" customWidth="1"/>
    <col min="13588" max="13588" width="6" style="5" customWidth="1"/>
    <col min="13589" max="13589" width="9.140625" style="5" customWidth="1"/>
    <col min="13590" max="13590" width="6" style="5" customWidth="1"/>
    <col min="13591" max="13591" width="10.7109375" style="5" customWidth="1"/>
    <col min="13592" max="13824" width="9.140625" style="5"/>
    <col min="13825" max="13825" width="7.85546875" style="5" customWidth="1"/>
    <col min="13826" max="13826" width="25.140625" style="5" customWidth="1"/>
    <col min="13827" max="13828" width="13" style="5" customWidth="1"/>
    <col min="13829" max="13829" width="12.7109375" style="5" customWidth="1"/>
    <col min="13830" max="13835" width="6" style="5" customWidth="1"/>
    <col min="13836" max="13836" width="12.7109375" style="5" customWidth="1"/>
    <col min="13837" max="13842" width="6" style="5" customWidth="1"/>
    <col min="13843" max="13843" width="9.140625" style="5" customWidth="1"/>
    <col min="13844" max="13844" width="6" style="5" customWidth="1"/>
    <col min="13845" max="13845" width="9.140625" style="5" customWidth="1"/>
    <col min="13846" max="13846" width="6" style="5" customWidth="1"/>
    <col min="13847" max="13847" width="10.7109375" style="5" customWidth="1"/>
    <col min="13848" max="14080" width="9.140625" style="5"/>
    <col min="14081" max="14081" width="7.85546875" style="5" customWidth="1"/>
    <col min="14082" max="14082" width="25.140625" style="5" customWidth="1"/>
    <col min="14083" max="14084" width="13" style="5" customWidth="1"/>
    <col min="14085" max="14085" width="12.7109375" style="5" customWidth="1"/>
    <col min="14086" max="14091" width="6" style="5" customWidth="1"/>
    <col min="14092" max="14092" width="12.7109375" style="5" customWidth="1"/>
    <col min="14093" max="14098" width="6" style="5" customWidth="1"/>
    <col min="14099" max="14099" width="9.140625" style="5" customWidth="1"/>
    <col min="14100" max="14100" width="6" style="5" customWidth="1"/>
    <col min="14101" max="14101" width="9.140625" style="5" customWidth="1"/>
    <col min="14102" max="14102" width="6" style="5" customWidth="1"/>
    <col min="14103" max="14103" width="10.7109375" style="5" customWidth="1"/>
    <col min="14104" max="14336" width="9.140625" style="5"/>
    <col min="14337" max="14337" width="7.85546875" style="5" customWidth="1"/>
    <col min="14338" max="14338" width="25.140625" style="5" customWidth="1"/>
    <col min="14339" max="14340" width="13" style="5" customWidth="1"/>
    <col min="14341" max="14341" width="12.7109375" style="5" customWidth="1"/>
    <col min="14342" max="14347" width="6" style="5" customWidth="1"/>
    <col min="14348" max="14348" width="12.7109375" style="5" customWidth="1"/>
    <col min="14349" max="14354" width="6" style="5" customWidth="1"/>
    <col min="14355" max="14355" width="9.140625" style="5" customWidth="1"/>
    <col min="14356" max="14356" width="6" style="5" customWidth="1"/>
    <col min="14357" max="14357" width="9.140625" style="5" customWidth="1"/>
    <col min="14358" max="14358" width="6" style="5" customWidth="1"/>
    <col min="14359" max="14359" width="10.7109375" style="5" customWidth="1"/>
    <col min="14360" max="14592" width="9.140625" style="5"/>
    <col min="14593" max="14593" width="7.85546875" style="5" customWidth="1"/>
    <col min="14594" max="14594" width="25.140625" style="5" customWidth="1"/>
    <col min="14595" max="14596" width="13" style="5" customWidth="1"/>
    <col min="14597" max="14597" width="12.7109375" style="5" customWidth="1"/>
    <col min="14598" max="14603" width="6" style="5" customWidth="1"/>
    <col min="14604" max="14604" width="12.7109375" style="5" customWidth="1"/>
    <col min="14605" max="14610" width="6" style="5" customWidth="1"/>
    <col min="14611" max="14611" width="9.140625" style="5" customWidth="1"/>
    <col min="14612" max="14612" width="6" style="5" customWidth="1"/>
    <col min="14613" max="14613" width="9.140625" style="5" customWidth="1"/>
    <col min="14614" max="14614" width="6" style="5" customWidth="1"/>
    <col min="14615" max="14615" width="10.7109375" style="5" customWidth="1"/>
    <col min="14616" max="14848" width="9.140625" style="5"/>
    <col min="14849" max="14849" width="7.85546875" style="5" customWidth="1"/>
    <col min="14850" max="14850" width="25.140625" style="5" customWidth="1"/>
    <col min="14851" max="14852" width="13" style="5" customWidth="1"/>
    <col min="14853" max="14853" width="12.7109375" style="5" customWidth="1"/>
    <col min="14854" max="14859" width="6" style="5" customWidth="1"/>
    <col min="14860" max="14860" width="12.7109375" style="5" customWidth="1"/>
    <col min="14861" max="14866" width="6" style="5" customWidth="1"/>
    <col min="14867" max="14867" width="9.140625" style="5" customWidth="1"/>
    <col min="14868" max="14868" width="6" style="5" customWidth="1"/>
    <col min="14869" max="14869" width="9.140625" style="5" customWidth="1"/>
    <col min="14870" max="14870" width="6" style="5" customWidth="1"/>
    <col min="14871" max="14871" width="10.7109375" style="5" customWidth="1"/>
    <col min="14872" max="15104" width="9.140625" style="5"/>
    <col min="15105" max="15105" width="7.85546875" style="5" customWidth="1"/>
    <col min="15106" max="15106" width="25.140625" style="5" customWidth="1"/>
    <col min="15107" max="15108" width="13" style="5" customWidth="1"/>
    <col min="15109" max="15109" width="12.7109375" style="5" customWidth="1"/>
    <col min="15110" max="15115" width="6" style="5" customWidth="1"/>
    <col min="15116" max="15116" width="12.7109375" style="5" customWidth="1"/>
    <col min="15117" max="15122" width="6" style="5" customWidth="1"/>
    <col min="15123" max="15123" width="9.140625" style="5" customWidth="1"/>
    <col min="15124" max="15124" width="6" style="5" customWidth="1"/>
    <col min="15125" max="15125" width="9.140625" style="5" customWidth="1"/>
    <col min="15126" max="15126" width="6" style="5" customWidth="1"/>
    <col min="15127" max="15127" width="10.7109375" style="5" customWidth="1"/>
    <col min="15128" max="15360" width="9.140625" style="5"/>
    <col min="15361" max="15361" width="7.85546875" style="5" customWidth="1"/>
    <col min="15362" max="15362" width="25.140625" style="5" customWidth="1"/>
    <col min="15363" max="15364" width="13" style="5" customWidth="1"/>
    <col min="15365" max="15365" width="12.7109375" style="5" customWidth="1"/>
    <col min="15366" max="15371" width="6" style="5" customWidth="1"/>
    <col min="15372" max="15372" width="12.7109375" style="5" customWidth="1"/>
    <col min="15373" max="15378" width="6" style="5" customWidth="1"/>
    <col min="15379" max="15379" width="9.140625" style="5" customWidth="1"/>
    <col min="15380" max="15380" width="6" style="5" customWidth="1"/>
    <col min="15381" max="15381" width="9.140625" style="5" customWidth="1"/>
    <col min="15382" max="15382" width="6" style="5" customWidth="1"/>
    <col min="15383" max="15383" width="10.7109375" style="5" customWidth="1"/>
    <col min="15384" max="15616" width="9.140625" style="5"/>
    <col min="15617" max="15617" width="7.85546875" style="5" customWidth="1"/>
    <col min="15618" max="15618" width="25.140625" style="5" customWidth="1"/>
    <col min="15619" max="15620" width="13" style="5" customWidth="1"/>
    <col min="15621" max="15621" width="12.7109375" style="5" customWidth="1"/>
    <col min="15622" max="15627" width="6" style="5" customWidth="1"/>
    <col min="15628" max="15628" width="12.7109375" style="5" customWidth="1"/>
    <col min="15629" max="15634" width="6" style="5" customWidth="1"/>
    <col min="15635" max="15635" width="9.140625" style="5" customWidth="1"/>
    <col min="15636" max="15636" width="6" style="5" customWidth="1"/>
    <col min="15637" max="15637" width="9.140625" style="5" customWidth="1"/>
    <col min="15638" max="15638" width="6" style="5" customWidth="1"/>
    <col min="15639" max="15639" width="10.7109375" style="5" customWidth="1"/>
    <col min="15640" max="15872" width="9.140625" style="5"/>
    <col min="15873" max="15873" width="7.85546875" style="5" customWidth="1"/>
    <col min="15874" max="15874" width="25.140625" style="5" customWidth="1"/>
    <col min="15875" max="15876" width="13" style="5" customWidth="1"/>
    <col min="15877" max="15877" width="12.7109375" style="5" customWidth="1"/>
    <col min="15878" max="15883" width="6" style="5" customWidth="1"/>
    <col min="15884" max="15884" width="12.7109375" style="5" customWidth="1"/>
    <col min="15885" max="15890" width="6" style="5" customWidth="1"/>
    <col min="15891" max="15891" width="9.140625" style="5" customWidth="1"/>
    <col min="15892" max="15892" width="6" style="5" customWidth="1"/>
    <col min="15893" max="15893" width="9.140625" style="5" customWidth="1"/>
    <col min="15894" max="15894" width="6" style="5" customWidth="1"/>
    <col min="15895" max="15895" width="10.7109375" style="5" customWidth="1"/>
    <col min="15896" max="16128" width="9.140625" style="5"/>
    <col min="16129" max="16129" width="7.85546875" style="5" customWidth="1"/>
    <col min="16130" max="16130" width="25.140625" style="5" customWidth="1"/>
    <col min="16131" max="16132" width="13" style="5" customWidth="1"/>
    <col min="16133" max="16133" width="12.7109375" style="5" customWidth="1"/>
    <col min="16134" max="16139" width="6" style="5" customWidth="1"/>
    <col min="16140" max="16140" width="12.7109375" style="5" customWidth="1"/>
    <col min="16141" max="16146" width="6" style="5" customWidth="1"/>
    <col min="16147" max="16147" width="9.140625" style="5" customWidth="1"/>
    <col min="16148" max="16148" width="6" style="5" customWidth="1"/>
    <col min="16149" max="16149" width="9.140625" style="5" customWidth="1"/>
    <col min="16150" max="16150" width="6" style="5" customWidth="1"/>
    <col min="16151" max="16151" width="10.7109375" style="5" customWidth="1"/>
    <col min="16152" max="16384" width="9.140625" style="5"/>
  </cols>
  <sheetData>
    <row r="1" spans="1:23" s="12" customFormat="1" ht="12" x14ac:dyDescent="0.2">
      <c r="W1" s="13" t="s">
        <v>47</v>
      </c>
    </row>
    <row r="2" spans="1:23" s="12" customFormat="1" ht="24" customHeight="1" x14ac:dyDescent="0.2">
      <c r="T2" s="189" t="s">
        <v>1</v>
      </c>
      <c r="U2" s="189"/>
      <c r="V2" s="189"/>
      <c r="W2" s="189"/>
    </row>
    <row r="3" spans="1:23" s="14" customFormat="1" ht="12.75" x14ac:dyDescent="0.2">
      <c r="A3" s="190" t="s">
        <v>48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</row>
    <row r="4" spans="1:23" s="14" customFormat="1" ht="12.75" x14ac:dyDescent="0.2">
      <c r="I4" s="15" t="s">
        <v>3</v>
      </c>
      <c r="J4" s="188" t="str">
        <f>'Ф. 1'!$J$4</f>
        <v>2024</v>
      </c>
      <c r="K4" s="188"/>
    </row>
    <row r="5" spans="1:23" ht="11.25" customHeight="1" x14ac:dyDescent="0.25"/>
    <row r="6" spans="1:23" s="14" customFormat="1" ht="12.75" x14ac:dyDescent="0.2">
      <c r="G6" s="15" t="s">
        <v>4</v>
      </c>
      <c r="H6" s="191" t="str">
        <f>'Ф. 1'!$H$6</f>
        <v>Общество с ограниченной ответственностью "Жилищно-коммунальные системы"</v>
      </c>
      <c r="I6" s="191"/>
      <c r="J6" s="191"/>
      <c r="K6" s="191"/>
      <c r="L6" s="191"/>
      <c r="M6" s="191"/>
      <c r="N6" s="191"/>
      <c r="O6" s="191"/>
      <c r="P6" s="191"/>
      <c r="Q6" s="191"/>
      <c r="S6" s="16"/>
    </row>
    <row r="7" spans="1:23" s="3" customFormat="1" ht="11.25" x14ac:dyDescent="0.2">
      <c r="H7" s="192" t="s">
        <v>5</v>
      </c>
      <c r="I7" s="192"/>
      <c r="J7" s="192"/>
      <c r="K7" s="192"/>
      <c r="L7" s="192"/>
      <c r="M7" s="192"/>
      <c r="N7" s="192"/>
      <c r="O7" s="192"/>
      <c r="P7" s="192"/>
      <c r="Q7" s="192"/>
      <c r="S7" s="17"/>
    </row>
    <row r="8" spans="1:23" ht="11.25" customHeight="1" x14ac:dyDescent="0.25">
      <c r="E8" s="14"/>
    </row>
    <row r="9" spans="1:23" s="14" customFormat="1" ht="12.75" x14ac:dyDescent="0.2">
      <c r="I9" s="15" t="s">
        <v>6</v>
      </c>
      <c r="J9" s="188" t="str">
        <f>'Ф. 1'!$K$9</f>
        <v>2025</v>
      </c>
      <c r="K9" s="188"/>
      <c r="L9" s="14" t="s">
        <v>7</v>
      </c>
    </row>
    <row r="10" spans="1:23" ht="11.25" customHeight="1" x14ac:dyDescent="0.25"/>
    <row r="11" spans="1:23" s="14" customFormat="1" ht="12.75" x14ac:dyDescent="0.2">
      <c r="H11" s="15" t="s">
        <v>8</v>
      </c>
      <c r="I11" s="185" t="str">
        <f>'Ф. 1'!$K$11</f>
        <v xml:space="preserve">Приказом Министра Энергетики Московской области  № 46 от 16.12.2021 г.  </v>
      </c>
      <c r="J11" s="185"/>
      <c r="K11" s="185"/>
      <c r="L11" s="185"/>
      <c r="M11" s="185"/>
      <c r="N11" s="185"/>
      <c r="O11" s="185"/>
      <c r="P11" s="185"/>
      <c r="Q11" s="185"/>
      <c r="R11" s="185"/>
      <c r="S11" s="185"/>
    </row>
    <row r="12" spans="1:23" s="3" customFormat="1" ht="11.25" x14ac:dyDescent="0.2">
      <c r="I12" s="192" t="s">
        <v>9</v>
      </c>
      <c r="J12" s="192"/>
      <c r="K12" s="192"/>
      <c r="L12" s="192"/>
      <c r="M12" s="192"/>
      <c r="N12" s="192"/>
      <c r="O12" s="192"/>
      <c r="P12" s="192"/>
      <c r="Q12" s="192"/>
      <c r="R12" s="192"/>
      <c r="S12" s="192"/>
    </row>
    <row r="13" spans="1:23" ht="11.25" customHeight="1" x14ac:dyDescent="0.25"/>
    <row r="14" spans="1:23" s="12" customFormat="1" ht="15" customHeight="1" x14ac:dyDescent="0.2">
      <c r="A14" s="182" t="s">
        <v>35</v>
      </c>
      <c r="B14" s="182" t="s">
        <v>36</v>
      </c>
      <c r="C14" s="182" t="s">
        <v>12</v>
      </c>
      <c r="D14" s="182" t="s">
        <v>49</v>
      </c>
      <c r="E14" s="172" t="s">
        <v>687</v>
      </c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4"/>
      <c r="S14" s="175" t="s">
        <v>688</v>
      </c>
      <c r="T14" s="193"/>
      <c r="U14" s="193"/>
      <c r="V14" s="176"/>
      <c r="W14" s="182" t="s">
        <v>15</v>
      </c>
    </row>
    <row r="15" spans="1:23" s="12" customFormat="1" ht="15" customHeight="1" x14ac:dyDescent="0.2">
      <c r="A15" s="183"/>
      <c r="B15" s="183"/>
      <c r="C15" s="183"/>
      <c r="D15" s="183"/>
      <c r="E15" s="172" t="s">
        <v>16</v>
      </c>
      <c r="F15" s="173"/>
      <c r="G15" s="173"/>
      <c r="H15" s="173"/>
      <c r="I15" s="173"/>
      <c r="J15" s="173"/>
      <c r="K15" s="174"/>
      <c r="L15" s="172" t="s">
        <v>17</v>
      </c>
      <c r="M15" s="173"/>
      <c r="N15" s="173"/>
      <c r="O15" s="173"/>
      <c r="P15" s="173"/>
      <c r="Q15" s="173"/>
      <c r="R15" s="174"/>
      <c r="S15" s="187"/>
      <c r="T15" s="194"/>
      <c r="U15" s="194"/>
      <c r="V15" s="195"/>
      <c r="W15" s="183"/>
    </row>
    <row r="16" spans="1:23" s="12" customFormat="1" ht="27" customHeight="1" x14ac:dyDescent="0.2">
      <c r="A16" s="183"/>
      <c r="B16" s="183"/>
      <c r="C16" s="183"/>
      <c r="D16" s="183"/>
      <c r="E16" s="23" t="s">
        <v>50</v>
      </c>
      <c r="F16" s="172" t="s">
        <v>51</v>
      </c>
      <c r="G16" s="173"/>
      <c r="H16" s="173"/>
      <c r="I16" s="173"/>
      <c r="J16" s="173"/>
      <c r="K16" s="174"/>
      <c r="L16" s="23" t="s">
        <v>50</v>
      </c>
      <c r="M16" s="172" t="s">
        <v>51</v>
      </c>
      <c r="N16" s="173"/>
      <c r="O16" s="173"/>
      <c r="P16" s="173"/>
      <c r="Q16" s="173"/>
      <c r="R16" s="174"/>
      <c r="S16" s="179" t="s">
        <v>52</v>
      </c>
      <c r="T16" s="181"/>
      <c r="U16" s="179" t="s">
        <v>51</v>
      </c>
      <c r="V16" s="181"/>
      <c r="W16" s="183"/>
    </row>
    <row r="17" spans="1:23" s="12" customFormat="1" ht="60" customHeight="1" x14ac:dyDescent="0.2">
      <c r="A17" s="184"/>
      <c r="B17" s="184"/>
      <c r="C17" s="184"/>
      <c r="D17" s="184"/>
      <c r="E17" s="19" t="s">
        <v>53</v>
      </c>
      <c r="F17" s="19" t="s">
        <v>53</v>
      </c>
      <c r="G17" s="19" t="s">
        <v>54</v>
      </c>
      <c r="H17" s="19" t="s">
        <v>55</v>
      </c>
      <c r="I17" s="19" t="s">
        <v>56</v>
      </c>
      <c r="J17" s="19" t="s">
        <v>57</v>
      </c>
      <c r="K17" s="19" t="s">
        <v>58</v>
      </c>
      <c r="L17" s="19" t="s">
        <v>53</v>
      </c>
      <c r="M17" s="19" t="s">
        <v>53</v>
      </c>
      <c r="N17" s="19" t="s">
        <v>54</v>
      </c>
      <c r="O17" s="19" t="s">
        <v>55</v>
      </c>
      <c r="P17" s="19" t="s">
        <v>56</v>
      </c>
      <c r="Q17" s="19" t="s">
        <v>57</v>
      </c>
      <c r="R17" s="19" t="s">
        <v>58</v>
      </c>
      <c r="S17" s="23" t="s">
        <v>53</v>
      </c>
      <c r="T17" s="23" t="s">
        <v>28</v>
      </c>
      <c r="U17" s="23" t="s">
        <v>53</v>
      </c>
      <c r="V17" s="23" t="s">
        <v>28</v>
      </c>
      <c r="W17" s="184"/>
    </row>
    <row r="18" spans="1:23" s="12" customFormat="1" ht="12" x14ac:dyDescent="0.2">
      <c r="A18" s="20">
        <v>1</v>
      </c>
      <c r="B18" s="20">
        <v>2</v>
      </c>
      <c r="C18" s="20">
        <v>3</v>
      </c>
      <c r="D18" s="20">
        <v>4</v>
      </c>
      <c r="E18" s="20">
        <v>5</v>
      </c>
      <c r="F18" s="20">
        <v>6</v>
      </c>
      <c r="G18" s="20">
        <v>7</v>
      </c>
      <c r="H18" s="20">
        <v>8</v>
      </c>
      <c r="I18" s="20">
        <v>9</v>
      </c>
      <c r="J18" s="20">
        <v>10</v>
      </c>
      <c r="K18" s="20">
        <v>11</v>
      </c>
      <c r="L18" s="20">
        <v>12</v>
      </c>
      <c r="M18" s="20">
        <v>13</v>
      </c>
      <c r="N18" s="20">
        <v>14</v>
      </c>
      <c r="O18" s="20">
        <v>15</v>
      </c>
      <c r="P18" s="20">
        <v>16</v>
      </c>
      <c r="Q18" s="20">
        <v>17</v>
      </c>
      <c r="R18" s="20">
        <v>18</v>
      </c>
      <c r="S18" s="20">
        <v>19</v>
      </c>
      <c r="T18" s="20">
        <v>20</v>
      </c>
      <c r="U18" s="20">
        <v>21</v>
      </c>
      <c r="V18" s="20">
        <v>22</v>
      </c>
      <c r="W18" s="20">
        <v>23</v>
      </c>
    </row>
    <row r="19" spans="1:23" s="66" customFormat="1" ht="24" x14ac:dyDescent="0.25">
      <c r="A19" s="60" t="str">
        <f>'Ф. 2'!A18</f>
        <v>1.6.1.</v>
      </c>
      <c r="B19" s="23" t="str">
        <f>'Ф. 2'!B18</f>
        <v>Приобретение ГАЗель Next (2 шт)</v>
      </c>
      <c r="C19" s="23" t="str">
        <f>'Ф. 2'!C18</f>
        <v>L_JKS_1.6.2.</v>
      </c>
      <c r="D19" s="67">
        <f>F19</f>
        <v>2.7229999999999999</v>
      </c>
      <c r="E19" s="67">
        <v>0</v>
      </c>
      <c r="F19" s="67">
        <f>'Ф. 2'!D18</f>
        <v>2.7229999999999999</v>
      </c>
      <c r="G19" s="67">
        <v>0</v>
      </c>
      <c r="H19" s="67">
        <v>0</v>
      </c>
      <c r="I19" s="67">
        <v>0</v>
      </c>
      <c r="J19" s="67">
        <v>0</v>
      </c>
      <c r="K19" s="67">
        <v>2</v>
      </c>
      <c r="L19" s="67">
        <f>F19</f>
        <v>2.7229999999999999</v>
      </c>
      <c r="M19" s="67">
        <f>'Ф. 2'!L18</f>
        <v>2.7229999999999999</v>
      </c>
      <c r="N19" s="67">
        <v>0</v>
      </c>
      <c r="O19" s="67">
        <v>0</v>
      </c>
      <c r="P19" s="67">
        <v>0</v>
      </c>
      <c r="Q19" s="67">
        <v>0</v>
      </c>
      <c r="R19" s="67">
        <f>K19</f>
        <v>2</v>
      </c>
      <c r="S19" s="67">
        <v>0</v>
      </c>
      <c r="T19" s="67">
        <v>0</v>
      </c>
      <c r="U19" s="67">
        <f>M19-F19</f>
        <v>0</v>
      </c>
      <c r="V19" s="67">
        <f>M19/F19*100</f>
        <v>100</v>
      </c>
      <c r="W19" s="23"/>
    </row>
    <row r="20" spans="1:23" s="65" customFormat="1" ht="26.25" customHeight="1" x14ac:dyDescent="0.25">
      <c r="A20" s="172" t="s">
        <v>29</v>
      </c>
      <c r="B20" s="173"/>
      <c r="C20" s="174"/>
      <c r="D20" s="67">
        <f t="shared" ref="D20:P20" si="0">D19</f>
        <v>2.7229999999999999</v>
      </c>
      <c r="E20" s="67">
        <f t="shared" si="0"/>
        <v>0</v>
      </c>
      <c r="F20" s="67">
        <f t="shared" si="0"/>
        <v>2.7229999999999999</v>
      </c>
      <c r="G20" s="67">
        <f t="shared" si="0"/>
        <v>0</v>
      </c>
      <c r="H20" s="67">
        <f t="shared" si="0"/>
        <v>0</v>
      </c>
      <c r="I20" s="67">
        <f t="shared" si="0"/>
        <v>0</v>
      </c>
      <c r="J20" s="67">
        <f t="shared" si="0"/>
        <v>0</v>
      </c>
      <c r="K20" s="67">
        <f t="shared" si="0"/>
        <v>2</v>
      </c>
      <c r="L20" s="67">
        <f t="shared" si="0"/>
        <v>2.7229999999999999</v>
      </c>
      <c r="M20" s="67">
        <f t="shared" si="0"/>
        <v>2.7229999999999999</v>
      </c>
      <c r="N20" s="67">
        <f t="shared" si="0"/>
        <v>0</v>
      </c>
      <c r="O20" s="67">
        <f t="shared" si="0"/>
        <v>0</v>
      </c>
      <c r="P20" s="67">
        <f t="shared" si="0"/>
        <v>0</v>
      </c>
      <c r="Q20" s="67">
        <f t="shared" ref="Q20:V20" si="1">Q19</f>
        <v>0</v>
      </c>
      <c r="R20" s="67">
        <f t="shared" si="1"/>
        <v>2</v>
      </c>
      <c r="S20" s="67">
        <f t="shared" si="1"/>
        <v>0</v>
      </c>
      <c r="T20" s="67">
        <f t="shared" si="1"/>
        <v>0</v>
      </c>
      <c r="U20" s="67">
        <f t="shared" si="1"/>
        <v>0</v>
      </c>
      <c r="V20" s="67">
        <f t="shared" si="1"/>
        <v>100</v>
      </c>
      <c r="W20" s="61"/>
    </row>
  </sheetData>
  <mergeCells count="22">
    <mergeCell ref="J9:K9"/>
    <mergeCell ref="T2:W2"/>
    <mergeCell ref="A3:W3"/>
    <mergeCell ref="J4:K4"/>
    <mergeCell ref="H6:Q6"/>
    <mergeCell ref="H7:Q7"/>
    <mergeCell ref="I11:S11"/>
    <mergeCell ref="I12:S12"/>
    <mergeCell ref="A14:A17"/>
    <mergeCell ref="B14:B17"/>
    <mergeCell ref="C14:C17"/>
    <mergeCell ref="D14:D17"/>
    <mergeCell ref="E14:R14"/>
    <mergeCell ref="S14:V15"/>
    <mergeCell ref="A20:C20"/>
    <mergeCell ref="W14:W17"/>
    <mergeCell ref="E15:K15"/>
    <mergeCell ref="L15:R15"/>
    <mergeCell ref="F16:K16"/>
    <mergeCell ref="M16:R16"/>
    <mergeCell ref="S16:T16"/>
    <mergeCell ref="U16:V16"/>
  </mergeCells>
  <pageMargins left="0.59055118110236227" right="0.39370078740157483" top="0.78740157480314965" bottom="0.39370078740157483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24"/>
  <sheetViews>
    <sheetView view="pageBreakPreview" topLeftCell="A5" zoomScaleNormal="100" zoomScaleSheetLayoutView="100" workbookViewId="0">
      <selection activeCell="V18" sqref="V18"/>
    </sheetView>
  </sheetViews>
  <sheetFormatPr defaultColWidth="9.140625" defaultRowHeight="15.75" x14ac:dyDescent="0.25"/>
  <cols>
    <col min="1" max="1" width="7.85546875" style="5" customWidth="1"/>
    <col min="2" max="2" width="25.140625" style="5" customWidth="1"/>
    <col min="3" max="3" width="13" style="5" customWidth="1"/>
    <col min="4" max="4" width="25.140625" style="5" customWidth="1"/>
    <col min="5" max="21" width="6.5703125" style="5" customWidth="1"/>
    <col min="22" max="22" width="15.85546875" style="5" customWidth="1"/>
    <col min="23" max="256" width="9.140625" style="5"/>
    <col min="257" max="257" width="7.85546875" style="5" customWidth="1"/>
    <col min="258" max="258" width="25.140625" style="5" customWidth="1"/>
    <col min="259" max="259" width="13" style="5" customWidth="1"/>
    <col min="260" max="260" width="25.140625" style="5" customWidth="1"/>
    <col min="261" max="277" width="6.5703125" style="5" customWidth="1"/>
    <col min="278" max="278" width="15.85546875" style="5" customWidth="1"/>
    <col min="279" max="512" width="9.140625" style="5"/>
    <col min="513" max="513" width="7.85546875" style="5" customWidth="1"/>
    <col min="514" max="514" width="25.140625" style="5" customWidth="1"/>
    <col min="515" max="515" width="13" style="5" customWidth="1"/>
    <col min="516" max="516" width="25.140625" style="5" customWidth="1"/>
    <col min="517" max="533" width="6.5703125" style="5" customWidth="1"/>
    <col min="534" max="534" width="15.85546875" style="5" customWidth="1"/>
    <col min="535" max="768" width="9.140625" style="5"/>
    <col min="769" max="769" width="7.85546875" style="5" customWidth="1"/>
    <col min="770" max="770" width="25.140625" style="5" customWidth="1"/>
    <col min="771" max="771" width="13" style="5" customWidth="1"/>
    <col min="772" max="772" width="25.140625" style="5" customWidth="1"/>
    <col min="773" max="789" width="6.5703125" style="5" customWidth="1"/>
    <col min="790" max="790" width="15.85546875" style="5" customWidth="1"/>
    <col min="791" max="1024" width="9.140625" style="5"/>
    <col min="1025" max="1025" width="7.85546875" style="5" customWidth="1"/>
    <col min="1026" max="1026" width="25.140625" style="5" customWidth="1"/>
    <col min="1027" max="1027" width="13" style="5" customWidth="1"/>
    <col min="1028" max="1028" width="25.140625" style="5" customWidth="1"/>
    <col min="1029" max="1045" width="6.5703125" style="5" customWidth="1"/>
    <col min="1046" max="1046" width="15.85546875" style="5" customWidth="1"/>
    <col min="1047" max="1280" width="9.140625" style="5"/>
    <col min="1281" max="1281" width="7.85546875" style="5" customWidth="1"/>
    <col min="1282" max="1282" width="25.140625" style="5" customWidth="1"/>
    <col min="1283" max="1283" width="13" style="5" customWidth="1"/>
    <col min="1284" max="1284" width="25.140625" style="5" customWidth="1"/>
    <col min="1285" max="1301" width="6.5703125" style="5" customWidth="1"/>
    <col min="1302" max="1302" width="15.85546875" style="5" customWidth="1"/>
    <col min="1303" max="1536" width="9.140625" style="5"/>
    <col min="1537" max="1537" width="7.85546875" style="5" customWidth="1"/>
    <col min="1538" max="1538" width="25.140625" style="5" customWidth="1"/>
    <col min="1539" max="1539" width="13" style="5" customWidth="1"/>
    <col min="1540" max="1540" width="25.140625" style="5" customWidth="1"/>
    <col min="1541" max="1557" width="6.5703125" style="5" customWidth="1"/>
    <col min="1558" max="1558" width="15.85546875" style="5" customWidth="1"/>
    <col min="1559" max="1792" width="9.140625" style="5"/>
    <col min="1793" max="1793" width="7.85546875" style="5" customWidth="1"/>
    <col min="1794" max="1794" width="25.140625" style="5" customWidth="1"/>
    <col min="1795" max="1795" width="13" style="5" customWidth="1"/>
    <col min="1796" max="1796" width="25.140625" style="5" customWidth="1"/>
    <col min="1797" max="1813" width="6.5703125" style="5" customWidth="1"/>
    <col min="1814" max="1814" width="15.85546875" style="5" customWidth="1"/>
    <col min="1815" max="2048" width="9.140625" style="5"/>
    <col min="2049" max="2049" width="7.85546875" style="5" customWidth="1"/>
    <col min="2050" max="2050" width="25.140625" style="5" customWidth="1"/>
    <col min="2051" max="2051" width="13" style="5" customWidth="1"/>
    <col min="2052" max="2052" width="25.140625" style="5" customWidth="1"/>
    <col min="2053" max="2069" width="6.5703125" style="5" customWidth="1"/>
    <col min="2070" max="2070" width="15.85546875" style="5" customWidth="1"/>
    <col min="2071" max="2304" width="9.140625" style="5"/>
    <col min="2305" max="2305" width="7.85546875" style="5" customWidth="1"/>
    <col min="2306" max="2306" width="25.140625" style="5" customWidth="1"/>
    <col min="2307" max="2307" width="13" style="5" customWidth="1"/>
    <col min="2308" max="2308" width="25.140625" style="5" customWidth="1"/>
    <col min="2309" max="2325" width="6.5703125" style="5" customWidth="1"/>
    <col min="2326" max="2326" width="15.85546875" style="5" customWidth="1"/>
    <col min="2327" max="2560" width="9.140625" style="5"/>
    <col min="2561" max="2561" width="7.85546875" style="5" customWidth="1"/>
    <col min="2562" max="2562" width="25.140625" style="5" customWidth="1"/>
    <col min="2563" max="2563" width="13" style="5" customWidth="1"/>
    <col min="2564" max="2564" width="25.140625" style="5" customWidth="1"/>
    <col min="2565" max="2581" width="6.5703125" style="5" customWidth="1"/>
    <col min="2582" max="2582" width="15.85546875" style="5" customWidth="1"/>
    <col min="2583" max="2816" width="9.140625" style="5"/>
    <col min="2817" max="2817" width="7.85546875" style="5" customWidth="1"/>
    <col min="2818" max="2818" width="25.140625" style="5" customWidth="1"/>
    <col min="2819" max="2819" width="13" style="5" customWidth="1"/>
    <col min="2820" max="2820" width="25.140625" style="5" customWidth="1"/>
    <col min="2821" max="2837" width="6.5703125" style="5" customWidth="1"/>
    <col min="2838" max="2838" width="15.85546875" style="5" customWidth="1"/>
    <col min="2839" max="3072" width="9.140625" style="5"/>
    <col min="3073" max="3073" width="7.85546875" style="5" customWidth="1"/>
    <col min="3074" max="3074" width="25.140625" style="5" customWidth="1"/>
    <col min="3075" max="3075" width="13" style="5" customWidth="1"/>
    <col min="3076" max="3076" width="25.140625" style="5" customWidth="1"/>
    <col min="3077" max="3093" width="6.5703125" style="5" customWidth="1"/>
    <col min="3094" max="3094" width="15.85546875" style="5" customWidth="1"/>
    <col min="3095" max="3328" width="9.140625" style="5"/>
    <col min="3329" max="3329" width="7.85546875" style="5" customWidth="1"/>
    <col min="3330" max="3330" width="25.140625" style="5" customWidth="1"/>
    <col min="3331" max="3331" width="13" style="5" customWidth="1"/>
    <col min="3332" max="3332" width="25.140625" style="5" customWidth="1"/>
    <col min="3333" max="3349" width="6.5703125" style="5" customWidth="1"/>
    <col min="3350" max="3350" width="15.85546875" style="5" customWidth="1"/>
    <col min="3351" max="3584" width="9.140625" style="5"/>
    <col min="3585" max="3585" width="7.85546875" style="5" customWidth="1"/>
    <col min="3586" max="3586" width="25.140625" style="5" customWidth="1"/>
    <col min="3587" max="3587" width="13" style="5" customWidth="1"/>
    <col min="3588" max="3588" width="25.140625" style="5" customWidth="1"/>
    <col min="3589" max="3605" width="6.5703125" style="5" customWidth="1"/>
    <col min="3606" max="3606" width="15.85546875" style="5" customWidth="1"/>
    <col min="3607" max="3840" width="9.140625" style="5"/>
    <col min="3841" max="3841" width="7.85546875" style="5" customWidth="1"/>
    <col min="3842" max="3842" width="25.140625" style="5" customWidth="1"/>
    <col min="3843" max="3843" width="13" style="5" customWidth="1"/>
    <col min="3844" max="3844" width="25.140625" style="5" customWidth="1"/>
    <col min="3845" max="3861" width="6.5703125" style="5" customWidth="1"/>
    <col min="3862" max="3862" width="15.85546875" style="5" customWidth="1"/>
    <col min="3863" max="4096" width="9.140625" style="5"/>
    <col min="4097" max="4097" width="7.85546875" style="5" customWidth="1"/>
    <col min="4098" max="4098" width="25.140625" style="5" customWidth="1"/>
    <col min="4099" max="4099" width="13" style="5" customWidth="1"/>
    <col min="4100" max="4100" width="25.140625" style="5" customWidth="1"/>
    <col min="4101" max="4117" width="6.5703125" style="5" customWidth="1"/>
    <col min="4118" max="4118" width="15.85546875" style="5" customWidth="1"/>
    <col min="4119" max="4352" width="9.140625" style="5"/>
    <col min="4353" max="4353" width="7.85546875" style="5" customWidth="1"/>
    <col min="4354" max="4354" width="25.140625" style="5" customWidth="1"/>
    <col min="4355" max="4355" width="13" style="5" customWidth="1"/>
    <col min="4356" max="4356" width="25.140625" style="5" customWidth="1"/>
    <col min="4357" max="4373" width="6.5703125" style="5" customWidth="1"/>
    <col min="4374" max="4374" width="15.85546875" style="5" customWidth="1"/>
    <col min="4375" max="4608" width="9.140625" style="5"/>
    <col min="4609" max="4609" width="7.85546875" style="5" customWidth="1"/>
    <col min="4610" max="4610" width="25.140625" style="5" customWidth="1"/>
    <col min="4611" max="4611" width="13" style="5" customWidth="1"/>
    <col min="4612" max="4612" width="25.140625" style="5" customWidth="1"/>
    <col min="4613" max="4629" width="6.5703125" style="5" customWidth="1"/>
    <col min="4630" max="4630" width="15.85546875" style="5" customWidth="1"/>
    <col min="4631" max="4864" width="9.140625" style="5"/>
    <col min="4865" max="4865" width="7.85546875" style="5" customWidth="1"/>
    <col min="4866" max="4866" width="25.140625" style="5" customWidth="1"/>
    <col min="4867" max="4867" width="13" style="5" customWidth="1"/>
    <col min="4868" max="4868" width="25.140625" style="5" customWidth="1"/>
    <col min="4869" max="4885" width="6.5703125" style="5" customWidth="1"/>
    <col min="4886" max="4886" width="15.85546875" style="5" customWidth="1"/>
    <col min="4887" max="5120" width="9.140625" style="5"/>
    <col min="5121" max="5121" width="7.85546875" style="5" customWidth="1"/>
    <col min="5122" max="5122" width="25.140625" style="5" customWidth="1"/>
    <col min="5123" max="5123" width="13" style="5" customWidth="1"/>
    <col min="5124" max="5124" width="25.140625" style="5" customWidth="1"/>
    <col min="5125" max="5141" width="6.5703125" style="5" customWidth="1"/>
    <col min="5142" max="5142" width="15.85546875" style="5" customWidth="1"/>
    <col min="5143" max="5376" width="9.140625" style="5"/>
    <col min="5377" max="5377" width="7.85546875" style="5" customWidth="1"/>
    <col min="5378" max="5378" width="25.140625" style="5" customWidth="1"/>
    <col min="5379" max="5379" width="13" style="5" customWidth="1"/>
    <col min="5380" max="5380" width="25.140625" style="5" customWidth="1"/>
    <col min="5381" max="5397" width="6.5703125" style="5" customWidth="1"/>
    <col min="5398" max="5398" width="15.85546875" style="5" customWidth="1"/>
    <col min="5399" max="5632" width="9.140625" style="5"/>
    <col min="5633" max="5633" width="7.85546875" style="5" customWidth="1"/>
    <col min="5634" max="5634" width="25.140625" style="5" customWidth="1"/>
    <col min="5635" max="5635" width="13" style="5" customWidth="1"/>
    <col min="5636" max="5636" width="25.140625" style="5" customWidth="1"/>
    <col min="5637" max="5653" width="6.5703125" style="5" customWidth="1"/>
    <col min="5654" max="5654" width="15.85546875" style="5" customWidth="1"/>
    <col min="5655" max="5888" width="9.140625" style="5"/>
    <col min="5889" max="5889" width="7.85546875" style="5" customWidth="1"/>
    <col min="5890" max="5890" width="25.140625" style="5" customWidth="1"/>
    <col min="5891" max="5891" width="13" style="5" customWidth="1"/>
    <col min="5892" max="5892" width="25.140625" style="5" customWidth="1"/>
    <col min="5893" max="5909" width="6.5703125" style="5" customWidth="1"/>
    <col min="5910" max="5910" width="15.85546875" style="5" customWidth="1"/>
    <col min="5911" max="6144" width="9.140625" style="5"/>
    <col min="6145" max="6145" width="7.85546875" style="5" customWidth="1"/>
    <col min="6146" max="6146" width="25.140625" style="5" customWidth="1"/>
    <col min="6147" max="6147" width="13" style="5" customWidth="1"/>
    <col min="6148" max="6148" width="25.140625" style="5" customWidth="1"/>
    <col min="6149" max="6165" width="6.5703125" style="5" customWidth="1"/>
    <col min="6166" max="6166" width="15.85546875" style="5" customWidth="1"/>
    <col min="6167" max="6400" width="9.140625" style="5"/>
    <col min="6401" max="6401" width="7.85546875" style="5" customWidth="1"/>
    <col min="6402" max="6402" width="25.140625" style="5" customWidth="1"/>
    <col min="6403" max="6403" width="13" style="5" customWidth="1"/>
    <col min="6404" max="6404" width="25.140625" style="5" customWidth="1"/>
    <col min="6405" max="6421" width="6.5703125" style="5" customWidth="1"/>
    <col min="6422" max="6422" width="15.85546875" style="5" customWidth="1"/>
    <col min="6423" max="6656" width="9.140625" style="5"/>
    <col min="6657" max="6657" width="7.85546875" style="5" customWidth="1"/>
    <col min="6658" max="6658" width="25.140625" style="5" customWidth="1"/>
    <col min="6659" max="6659" width="13" style="5" customWidth="1"/>
    <col min="6660" max="6660" width="25.140625" style="5" customWidth="1"/>
    <col min="6661" max="6677" width="6.5703125" style="5" customWidth="1"/>
    <col min="6678" max="6678" width="15.85546875" style="5" customWidth="1"/>
    <col min="6679" max="6912" width="9.140625" style="5"/>
    <col min="6913" max="6913" width="7.85546875" style="5" customWidth="1"/>
    <col min="6914" max="6914" width="25.140625" style="5" customWidth="1"/>
    <col min="6915" max="6915" width="13" style="5" customWidth="1"/>
    <col min="6916" max="6916" width="25.140625" style="5" customWidth="1"/>
    <col min="6917" max="6933" width="6.5703125" style="5" customWidth="1"/>
    <col min="6934" max="6934" width="15.85546875" style="5" customWidth="1"/>
    <col min="6935" max="7168" width="9.140625" style="5"/>
    <col min="7169" max="7169" width="7.85546875" style="5" customWidth="1"/>
    <col min="7170" max="7170" width="25.140625" style="5" customWidth="1"/>
    <col min="7171" max="7171" width="13" style="5" customWidth="1"/>
    <col min="7172" max="7172" width="25.140625" style="5" customWidth="1"/>
    <col min="7173" max="7189" width="6.5703125" style="5" customWidth="1"/>
    <col min="7190" max="7190" width="15.85546875" style="5" customWidth="1"/>
    <col min="7191" max="7424" width="9.140625" style="5"/>
    <col min="7425" max="7425" width="7.85546875" style="5" customWidth="1"/>
    <col min="7426" max="7426" width="25.140625" style="5" customWidth="1"/>
    <col min="7427" max="7427" width="13" style="5" customWidth="1"/>
    <col min="7428" max="7428" width="25.140625" style="5" customWidth="1"/>
    <col min="7429" max="7445" width="6.5703125" style="5" customWidth="1"/>
    <col min="7446" max="7446" width="15.85546875" style="5" customWidth="1"/>
    <col min="7447" max="7680" width="9.140625" style="5"/>
    <col min="7681" max="7681" width="7.85546875" style="5" customWidth="1"/>
    <col min="7682" max="7682" width="25.140625" style="5" customWidth="1"/>
    <col min="7683" max="7683" width="13" style="5" customWidth="1"/>
    <col min="7684" max="7684" width="25.140625" style="5" customWidth="1"/>
    <col min="7685" max="7701" width="6.5703125" style="5" customWidth="1"/>
    <col min="7702" max="7702" width="15.85546875" style="5" customWidth="1"/>
    <col min="7703" max="7936" width="9.140625" style="5"/>
    <col min="7937" max="7937" width="7.85546875" style="5" customWidth="1"/>
    <col min="7938" max="7938" width="25.140625" style="5" customWidth="1"/>
    <col min="7939" max="7939" width="13" style="5" customWidth="1"/>
    <col min="7940" max="7940" width="25.140625" style="5" customWidth="1"/>
    <col min="7941" max="7957" width="6.5703125" style="5" customWidth="1"/>
    <col min="7958" max="7958" width="15.85546875" style="5" customWidth="1"/>
    <col min="7959" max="8192" width="9.140625" style="5"/>
    <col min="8193" max="8193" width="7.85546875" style="5" customWidth="1"/>
    <col min="8194" max="8194" width="25.140625" style="5" customWidth="1"/>
    <col min="8195" max="8195" width="13" style="5" customWidth="1"/>
    <col min="8196" max="8196" width="25.140625" style="5" customWidth="1"/>
    <col min="8197" max="8213" width="6.5703125" style="5" customWidth="1"/>
    <col min="8214" max="8214" width="15.85546875" style="5" customWidth="1"/>
    <col min="8215" max="8448" width="9.140625" style="5"/>
    <col min="8449" max="8449" width="7.85546875" style="5" customWidth="1"/>
    <col min="8450" max="8450" width="25.140625" style="5" customWidth="1"/>
    <col min="8451" max="8451" width="13" style="5" customWidth="1"/>
    <col min="8452" max="8452" width="25.140625" style="5" customWidth="1"/>
    <col min="8453" max="8469" width="6.5703125" style="5" customWidth="1"/>
    <col min="8470" max="8470" width="15.85546875" style="5" customWidth="1"/>
    <col min="8471" max="8704" width="9.140625" style="5"/>
    <col min="8705" max="8705" width="7.85546875" style="5" customWidth="1"/>
    <col min="8706" max="8706" width="25.140625" style="5" customWidth="1"/>
    <col min="8707" max="8707" width="13" style="5" customWidth="1"/>
    <col min="8708" max="8708" width="25.140625" style="5" customWidth="1"/>
    <col min="8709" max="8725" width="6.5703125" style="5" customWidth="1"/>
    <col min="8726" max="8726" width="15.85546875" style="5" customWidth="1"/>
    <col min="8727" max="8960" width="9.140625" style="5"/>
    <col min="8961" max="8961" width="7.85546875" style="5" customWidth="1"/>
    <col min="8962" max="8962" width="25.140625" style="5" customWidth="1"/>
    <col min="8963" max="8963" width="13" style="5" customWidth="1"/>
    <col min="8964" max="8964" width="25.140625" style="5" customWidth="1"/>
    <col min="8965" max="8981" width="6.5703125" style="5" customWidth="1"/>
    <col min="8982" max="8982" width="15.85546875" style="5" customWidth="1"/>
    <col min="8983" max="9216" width="9.140625" style="5"/>
    <col min="9217" max="9217" width="7.85546875" style="5" customWidth="1"/>
    <col min="9218" max="9218" width="25.140625" style="5" customWidth="1"/>
    <col min="9219" max="9219" width="13" style="5" customWidth="1"/>
    <col min="9220" max="9220" width="25.140625" style="5" customWidth="1"/>
    <col min="9221" max="9237" width="6.5703125" style="5" customWidth="1"/>
    <col min="9238" max="9238" width="15.85546875" style="5" customWidth="1"/>
    <col min="9239" max="9472" width="9.140625" style="5"/>
    <col min="9473" max="9473" width="7.85546875" style="5" customWidth="1"/>
    <col min="9474" max="9474" width="25.140625" style="5" customWidth="1"/>
    <col min="9475" max="9475" width="13" style="5" customWidth="1"/>
    <col min="9476" max="9476" width="25.140625" style="5" customWidth="1"/>
    <col min="9477" max="9493" width="6.5703125" style="5" customWidth="1"/>
    <col min="9494" max="9494" width="15.85546875" style="5" customWidth="1"/>
    <col min="9495" max="9728" width="9.140625" style="5"/>
    <col min="9729" max="9729" width="7.85546875" style="5" customWidth="1"/>
    <col min="9730" max="9730" width="25.140625" style="5" customWidth="1"/>
    <col min="9731" max="9731" width="13" style="5" customWidth="1"/>
    <col min="9732" max="9732" width="25.140625" style="5" customWidth="1"/>
    <col min="9733" max="9749" width="6.5703125" style="5" customWidth="1"/>
    <col min="9750" max="9750" width="15.85546875" style="5" customWidth="1"/>
    <col min="9751" max="9984" width="9.140625" style="5"/>
    <col min="9985" max="9985" width="7.85546875" style="5" customWidth="1"/>
    <col min="9986" max="9986" width="25.140625" style="5" customWidth="1"/>
    <col min="9987" max="9987" width="13" style="5" customWidth="1"/>
    <col min="9988" max="9988" width="25.140625" style="5" customWidth="1"/>
    <col min="9989" max="10005" width="6.5703125" style="5" customWidth="1"/>
    <col min="10006" max="10006" width="15.85546875" style="5" customWidth="1"/>
    <col min="10007" max="10240" width="9.140625" style="5"/>
    <col min="10241" max="10241" width="7.85546875" style="5" customWidth="1"/>
    <col min="10242" max="10242" width="25.140625" style="5" customWidth="1"/>
    <col min="10243" max="10243" width="13" style="5" customWidth="1"/>
    <col min="10244" max="10244" width="25.140625" style="5" customWidth="1"/>
    <col min="10245" max="10261" width="6.5703125" style="5" customWidth="1"/>
    <col min="10262" max="10262" width="15.85546875" style="5" customWidth="1"/>
    <col min="10263" max="10496" width="9.140625" style="5"/>
    <col min="10497" max="10497" width="7.85546875" style="5" customWidth="1"/>
    <col min="10498" max="10498" width="25.140625" style="5" customWidth="1"/>
    <col min="10499" max="10499" width="13" style="5" customWidth="1"/>
    <col min="10500" max="10500" width="25.140625" style="5" customWidth="1"/>
    <col min="10501" max="10517" width="6.5703125" style="5" customWidth="1"/>
    <col min="10518" max="10518" width="15.85546875" style="5" customWidth="1"/>
    <col min="10519" max="10752" width="9.140625" style="5"/>
    <col min="10753" max="10753" width="7.85546875" style="5" customWidth="1"/>
    <col min="10754" max="10754" width="25.140625" style="5" customWidth="1"/>
    <col min="10755" max="10755" width="13" style="5" customWidth="1"/>
    <col min="10756" max="10756" width="25.140625" style="5" customWidth="1"/>
    <col min="10757" max="10773" width="6.5703125" style="5" customWidth="1"/>
    <col min="10774" max="10774" width="15.85546875" style="5" customWidth="1"/>
    <col min="10775" max="11008" width="9.140625" style="5"/>
    <col min="11009" max="11009" width="7.85546875" style="5" customWidth="1"/>
    <col min="11010" max="11010" width="25.140625" style="5" customWidth="1"/>
    <col min="11011" max="11011" width="13" style="5" customWidth="1"/>
    <col min="11012" max="11012" width="25.140625" style="5" customWidth="1"/>
    <col min="11013" max="11029" width="6.5703125" style="5" customWidth="1"/>
    <col min="11030" max="11030" width="15.85546875" style="5" customWidth="1"/>
    <col min="11031" max="11264" width="9.140625" style="5"/>
    <col min="11265" max="11265" width="7.85546875" style="5" customWidth="1"/>
    <col min="11266" max="11266" width="25.140625" style="5" customWidth="1"/>
    <col min="11267" max="11267" width="13" style="5" customWidth="1"/>
    <col min="11268" max="11268" width="25.140625" style="5" customWidth="1"/>
    <col min="11269" max="11285" width="6.5703125" style="5" customWidth="1"/>
    <col min="11286" max="11286" width="15.85546875" style="5" customWidth="1"/>
    <col min="11287" max="11520" width="9.140625" style="5"/>
    <col min="11521" max="11521" width="7.85546875" style="5" customWidth="1"/>
    <col min="11522" max="11522" width="25.140625" style="5" customWidth="1"/>
    <col min="11523" max="11523" width="13" style="5" customWidth="1"/>
    <col min="11524" max="11524" width="25.140625" style="5" customWidth="1"/>
    <col min="11525" max="11541" width="6.5703125" style="5" customWidth="1"/>
    <col min="11542" max="11542" width="15.85546875" style="5" customWidth="1"/>
    <col min="11543" max="11776" width="9.140625" style="5"/>
    <col min="11777" max="11777" width="7.85546875" style="5" customWidth="1"/>
    <col min="11778" max="11778" width="25.140625" style="5" customWidth="1"/>
    <col min="11779" max="11779" width="13" style="5" customWidth="1"/>
    <col min="11780" max="11780" width="25.140625" style="5" customWidth="1"/>
    <col min="11781" max="11797" width="6.5703125" style="5" customWidth="1"/>
    <col min="11798" max="11798" width="15.85546875" style="5" customWidth="1"/>
    <col min="11799" max="12032" width="9.140625" style="5"/>
    <col min="12033" max="12033" width="7.85546875" style="5" customWidth="1"/>
    <col min="12034" max="12034" width="25.140625" style="5" customWidth="1"/>
    <col min="12035" max="12035" width="13" style="5" customWidth="1"/>
    <col min="12036" max="12036" width="25.140625" style="5" customWidth="1"/>
    <col min="12037" max="12053" width="6.5703125" style="5" customWidth="1"/>
    <col min="12054" max="12054" width="15.85546875" style="5" customWidth="1"/>
    <col min="12055" max="12288" width="9.140625" style="5"/>
    <col min="12289" max="12289" width="7.85546875" style="5" customWidth="1"/>
    <col min="12290" max="12290" width="25.140625" style="5" customWidth="1"/>
    <col min="12291" max="12291" width="13" style="5" customWidth="1"/>
    <col min="12292" max="12292" width="25.140625" style="5" customWidth="1"/>
    <col min="12293" max="12309" width="6.5703125" style="5" customWidth="1"/>
    <col min="12310" max="12310" width="15.85546875" style="5" customWidth="1"/>
    <col min="12311" max="12544" width="9.140625" style="5"/>
    <col min="12545" max="12545" width="7.85546875" style="5" customWidth="1"/>
    <col min="12546" max="12546" width="25.140625" style="5" customWidth="1"/>
    <col min="12547" max="12547" width="13" style="5" customWidth="1"/>
    <col min="12548" max="12548" width="25.140625" style="5" customWidth="1"/>
    <col min="12549" max="12565" width="6.5703125" style="5" customWidth="1"/>
    <col min="12566" max="12566" width="15.85546875" style="5" customWidth="1"/>
    <col min="12567" max="12800" width="9.140625" style="5"/>
    <col min="12801" max="12801" width="7.85546875" style="5" customWidth="1"/>
    <col min="12802" max="12802" width="25.140625" style="5" customWidth="1"/>
    <col min="12803" max="12803" width="13" style="5" customWidth="1"/>
    <col min="12804" max="12804" width="25.140625" style="5" customWidth="1"/>
    <col min="12805" max="12821" width="6.5703125" style="5" customWidth="1"/>
    <col min="12822" max="12822" width="15.85546875" style="5" customWidth="1"/>
    <col min="12823" max="13056" width="9.140625" style="5"/>
    <col min="13057" max="13057" width="7.85546875" style="5" customWidth="1"/>
    <col min="13058" max="13058" width="25.140625" style="5" customWidth="1"/>
    <col min="13059" max="13059" width="13" style="5" customWidth="1"/>
    <col min="13060" max="13060" width="25.140625" style="5" customWidth="1"/>
    <col min="13061" max="13077" width="6.5703125" style="5" customWidth="1"/>
    <col min="13078" max="13078" width="15.85546875" style="5" customWidth="1"/>
    <col min="13079" max="13312" width="9.140625" style="5"/>
    <col min="13313" max="13313" width="7.85546875" style="5" customWidth="1"/>
    <col min="13314" max="13314" width="25.140625" style="5" customWidth="1"/>
    <col min="13315" max="13315" width="13" style="5" customWidth="1"/>
    <col min="13316" max="13316" width="25.140625" style="5" customWidth="1"/>
    <col min="13317" max="13333" width="6.5703125" style="5" customWidth="1"/>
    <col min="13334" max="13334" width="15.85546875" style="5" customWidth="1"/>
    <col min="13335" max="13568" width="9.140625" style="5"/>
    <col min="13569" max="13569" width="7.85546875" style="5" customWidth="1"/>
    <col min="13570" max="13570" width="25.140625" style="5" customWidth="1"/>
    <col min="13571" max="13571" width="13" style="5" customWidth="1"/>
    <col min="13572" max="13572" width="25.140625" style="5" customWidth="1"/>
    <col min="13573" max="13589" width="6.5703125" style="5" customWidth="1"/>
    <col min="13590" max="13590" width="15.85546875" style="5" customWidth="1"/>
    <col min="13591" max="13824" width="9.140625" style="5"/>
    <col min="13825" max="13825" width="7.85546875" style="5" customWidth="1"/>
    <col min="13826" max="13826" width="25.140625" style="5" customWidth="1"/>
    <col min="13827" max="13827" width="13" style="5" customWidth="1"/>
    <col min="13828" max="13828" width="25.140625" style="5" customWidth="1"/>
    <col min="13829" max="13845" width="6.5703125" style="5" customWidth="1"/>
    <col min="13846" max="13846" width="15.85546875" style="5" customWidth="1"/>
    <col min="13847" max="14080" width="9.140625" style="5"/>
    <col min="14081" max="14081" width="7.85546875" style="5" customWidth="1"/>
    <col min="14082" max="14082" width="25.140625" style="5" customWidth="1"/>
    <col min="14083" max="14083" width="13" style="5" customWidth="1"/>
    <col min="14084" max="14084" width="25.140625" style="5" customWidth="1"/>
    <col min="14085" max="14101" width="6.5703125" style="5" customWidth="1"/>
    <col min="14102" max="14102" width="15.85546875" style="5" customWidth="1"/>
    <col min="14103" max="14336" width="9.140625" style="5"/>
    <col min="14337" max="14337" width="7.85546875" style="5" customWidth="1"/>
    <col min="14338" max="14338" width="25.140625" style="5" customWidth="1"/>
    <col min="14339" max="14339" width="13" style="5" customWidth="1"/>
    <col min="14340" max="14340" width="25.140625" style="5" customWidth="1"/>
    <col min="14341" max="14357" width="6.5703125" style="5" customWidth="1"/>
    <col min="14358" max="14358" width="15.85546875" style="5" customWidth="1"/>
    <col min="14359" max="14592" width="9.140625" style="5"/>
    <col min="14593" max="14593" width="7.85546875" style="5" customWidth="1"/>
    <col min="14594" max="14594" width="25.140625" style="5" customWidth="1"/>
    <col min="14595" max="14595" width="13" style="5" customWidth="1"/>
    <col min="14596" max="14596" width="25.140625" style="5" customWidth="1"/>
    <col min="14597" max="14613" width="6.5703125" style="5" customWidth="1"/>
    <col min="14614" max="14614" width="15.85546875" style="5" customWidth="1"/>
    <col min="14615" max="14848" width="9.140625" style="5"/>
    <col min="14849" max="14849" width="7.85546875" style="5" customWidth="1"/>
    <col min="14850" max="14850" width="25.140625" style="5" customWidth="1"/>
    <col min="14851" max="14851" width="13" style="5" customWidth="1"/>
    <col min="14852" max="14852" width="25.140625" style="5" customWidth="1"/>
    <col min="14853" max="14869" width="6.5703125" style="5" customWidth="1"/>
    <col min="14870" max="14870" width="15.85546875" style="5" customWidth="1"/>
    <col min="14871" max="15104" width="9.140625" style="5"/>
    <col min="15105" max="15105" width="7.85546875" style="5" customWidth="1"/>
    <col min="15106" max="15106" width="25.140625" style="5" customWidth="1"/>
    <col min="15107" max="15107" width="13" style="5" customWidth="1"/>
    <col min="15108" max="15108" width="25.140625" style="5" customWidth="1"/>
    <col min="15109" max="15125" width="6.5703125" style="5" customWidth="1"/>
    <col min="15126" max="15126" width="15.85546875" style="5" customWidth="1"/>
    <col min="15127" max="15360" width="9.140625" style="5"/>
    <col min="15361" max="15361" width="7.85546875" style="5" customWidth="1"/>
    <col min="15362" max="15362" width="25.140625" style="5" customWidth="1"/>
    <col min="15363" max="15363" width="13" style="5" customWidth="1"/>
    <col min="15364" max="15364" width="25.140625" style="5" customWidth="1"/>
    <col min="15365" max="15381" width="6.5703125" style="5" customWidth="1"/>
    <col min="15382" max="15382" width="15.85546875" style="5" customWidth="1"/>
    <col min="15383" max="15616" width="9.140625" style="5"/>
    <col min="15617" max="15617" width="7.85546875" style="5" customWidth="1"/>
    <col min="15618" max="15618" width="25.140625" style="5" customWidth="1"/>
    <col min="15619" max="15619" width="13" style="5" customWidth="1"/>
    <col min="15620" max="15620" width="25.140625" style="5" customWidth="1"/>
    <col min="15621" max="15637" width="6.5703125" style="5" customWidth="1"/>
    <col min="15638" max="15638" width="15.85546875" style="5" customWidth="1"/>
    <col min="15639" max="15872" width="9.140625" style="5"/>
    <col min="15873" max="15873" width="7.85546875" style="5" customWidth="1"/>
    <col min="15874" max="15874" width="25.140625" style="5" customWidth="1"/>
    <col min="15875" max="15875" width="13" style="5" customWidth="1"/>
    <col min="15876" max="15876" width="25.140625" style="5" customWidth="1"/>
    <col min="15877" max="15893" width="6.5703125" style="5" customWidth="1"/>
    <col min="15894" max="15894" width="15.85546875" style="5" customWidth="1"/>
    <col min="15895" max="16128" width="9.140625" style="5"/>
    <col min="16129" max="16129" width="7.85546875" style="5" customWidth="1"/>
    <col min="16130" max="16130" width="25.140625" style="5" customWidth="1"/>
    <col min="16131" max="16131" width="13" style="5" customWidth="1"/>
    <col min="16132" max="16132" width="25.140625" style="5" customWidth="1"/>
    <col min="16133" max="16149" width="6.5703125" style="5" customWidth="1"/>
    <col min="16150" max="16150" width="15.85546875" style="5" customWidth="1"/>
    <col min="16151" max="16384" width="9.140625" style="5"/>
  </cols>
  <sheetData>
    <row r="1" spans="1:22" s="12" customFormat="1" ht="12" x14ac:dyDescent="0.2">
      <c r="V1" s="13" t="s">
        <v>59</v>
      </c>
    </row>
    <row r="2" spans="1:22" s="12" customFormat="1" ht="24" customHeight="1" x14ac:dyDescent="0.2">
      <c r="S2" s="189" t="s">
        <v>1</v>
      </c>
      <c r="T2" s="189"/>
      <c r="U2" s="189"/>
      <c r="V2" s="189"/>
    </row>
    <row r="3" spans="1:22" s="14" customFormat="1" ht="25.5" customHeight="1" x14ac:dyDescent="0.2">
      <c r="A3" s="199" t="s">
        <v>60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</row>
    <row r="4" spans="1:22" s="14" customFormat="1" ht="12.75" x14ac:dyDescent="0.2">
      <c r="H4" s="15" t="s">
        <v>3</v>
      </c>
      <c r="I4" s="188" t="str">
        <f>'Ф. 1'!$J$4</f>
        <v>2024</v>
      </c>
      <c r="J4" s="188"/>
    </row>
    <row r="5" spans="1:22" ht="11.25" customHeight="1" x14ac:dyDescent="0.25"/>
    <row r="6" spans="1:22" s="14" customFormat="1" ht="12.75" x14ac:dyDescent="0.2">
      <c r="F6" s="15" t="s">
        <v>4</v>
      </c>
      <c r="G6" s="191" t="str">
        <f>'Ф. 1'!$H$6</f>
        <v>Общество с ограниченной ответственностью "Жилищно-коммунальные системы"</v>
      </c>
      <c r="H6" s="191"/>
      <c r="I6" s="191"/>
      <c r="J6" s="191"/>
      <c r="K6" s="191"/>
      <c r="L6" s="191"/>
      <c r="M6" s="191"/>
      <c r="N6" s="191"/>
      <c r="O6" s="191"/>
      <c r="P6" s="191"/>
    </row>
    <row r="7" spans="1:22" s="3" customFormat="1" ht="11.25" x14ac:dyDescent="0.2">
      <c r="G7" s="192" t="s">
        <v>5</v>
      </c>
      <c r="H7" s="192"/>
      <c r="I7" s="192"/>
      <c r="J7" s="192"/>
      <c r="K7" s="192"/>
      <c r="L7" s="192"/>
      <c r="M7" s="192"/>
      <c r="N7" s="192"/>
      <c r="O7" s="192"/>
      <c r="P7" s="192"/>
    </row>
    <row r="8" spans="1:22" ht="11.25" customHeight="1" x14ac:dyDescent="0.25">
      <c r="E8" s="14"/>
    </row>
    <row r="9" spans="1:22" s="14" customFormat="1" ht="12.75" x14ac:dyDescent="0.2">
      <c r="H9" s="15" t="s">
        <v>6</v>
      </c>
      <c r="I9" s="188" t="str">
        <f>'Ф. 1'!$K$9</f>
        <v>2025</v>
      </c>
      <c r="J9" s="188"/>
      <c r="K9" s="14" t="s">
        <v>7</v>
      </c>
    </row>
    <row r="10" spans="1:22" ht="11.25" customHeight="1" x14ac:dyDescent="0.25"/>
    <row r="11" spans="1:22" s="14" customFormat="1" ht="12.75" x14ac:dyDescent="0.2">
      <c r="G11" s="15" t="s">
        <v>8</v>
      </c>
      <c r="H11" s="185" t="str">
        <f>'Ф. 1'!$K$11</f>
        <v xml:space="preserve">Приказом Министра Энергетики Московской области  № 46 от 16.12.2021 г.  </v>
      </c>
      <c r="I11" s="185"/>
      <c r="J11" s="185"/>
      <c r="K11" s="185"/>
      <c r="L11" s="185"/>
      <c r="M11" s="185"/>
      <c r="N11" s="185"/>
      <c r="O11" s="185"/>
      <c r="P11" s="185"/>
      <c r="Q11" s="185"/>
      <c r="R11" s="185"/>
    </row>
    <row r="12" spans="1:22" s="3" customFormat="1" ht="11.25" x14ac:dyDescent="0.2">
      <c r="H12" s="192" t="s">
        <v>9</v>
      </c>
      <c r="I12" s="192"/>
      <c r="J12" s="192"/>
      <c r="K12" s="192"/>
      <c r="L12" s="192"/>
      <c r="M12" s="192"/>
      <c r="N12" s="192"/>
      <c r="O12" s="192"/>
      <c r="P12" s="192"/>
      <c r="Q12" s="192"/>
      <c r="R12" s="192"/>
    </row>
    <row r="13" spans="1:22" ht="11.25" customHeight="1" x14ac:dyDescent="0.25"/>
    <row r="14" spans="1:22" s="12" customFormat="1" ht="30" customHeight="1" x14ac:dyDescent="0.2">
      <c r="A14" s="182" t="s">
        <v>35</v>
      </c>
      <c r="B14" s="182" t="s">
        <v>36</v>
      </c>
      <c r="C14" s="182" t="s">
        <v>12</v>
      </c>
      <c r="D14" s="182" t="s">
        <v>61</v>
      </c>
      <c r="E14" s="179" t="s">
        <v>671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1"/>
      <c r="Q14" s="175" t="s">
        <v>672</v>
      </c>
      <c r="R14" s="193"/>
      <c r="S14" s="193"/>
      <c r="T14" s="193"/>
      <c r="U14" s="176"/>
      <c r="V14" s="182" t="s">
        <v>15</v>
      </c>
    </row>
    <row r="15" spans="1:22" s="12" customFormat="1" ht="15" customHeight="1" x14ac:dyDescent="0.2">
      <c r="A15" s="183"/>
      <c r="B15" s="183"/>
      <c r="C15" s="183"/>
      <c r="D15" s="183"/>
      <c r="E15" s="172" t="s">
        <v>16</v>
      </c>
      <c r="F15" s="173"/>
      <c r="G15" s="173"/>
      <c r="H15" s="173"/>
      <c r="I15" s="173"/>
      <c r="J15" s="174"/>
      <c r="K15" s="172" t="s">
        <v>17</v>
      </c>
      <c r="L15" s="173"/>
      <c r="M15" s="173"/>
      <c r="N15" s="173"/>
      <c r="O15" s="173"/>
      <c r="P15" s="174"/>
      <c r="Q15" s="187"/>
      <c r="R15" s="194"/>
      <c r="S15" s="194"/>
      <c r="T15" s="194"/>
      <c r="U15" s="195"/>
      <c r="V15" s="183"/>
    </row>
    <row r="16" spans="1:22" s="12" customFormat="1" ht="60" customHeight="1" x14ac:dyDescent="0.2">
      <c r="A16" s="184"/>
      <c r="B16" s="184"/>
      <c r="C16" s="184"/>
      <c r="D16" s="184"/>
      <c r="E16" s="19" t="s">
        <v>62</v>
      </c>
      <c r="F16" s="19" t="s">
        <v>54</v>
      </c>
      <c r="G16" s="19" t="s">
        <v>55</v>
      </c>
      <c r="H16" s="19" t="s">
        <v>56</v>
      </c>
      <c r="I16" s="19" t="s">
        <v>57</v>
      </c>
      <c r="J16" s="19" t="s">
        <v>58</v>
      </c>
      <c r="K16" s="19" t="s">
        <v>62</v>
      </c>
      <c r="L16" s="19" t="s">
        <v>54</v>
      </c>
      <c r="M16" s="19" t="s">
        <v>55</v>
      </c>
      <c r="N16" s="19" t="s">
        <v>56</v>
      </c>
      <c r="O16" s="19" t="s">
        <v>57</v>
      </c>
      <c r="P16" s="19" t="s">
        <v>58</v>
      </c>
      <c r="Q16" s="19" t="s">
        <v>54</v>
      </c>
      <c r="R16" s="19" t="s">
        <v>55</v>
      </c>
      <c r="S16" s="19" t="s">
        <v>56</v>
      </c>
      <c r="T16" s="19" t="s">
        <v>57</v>
      </c>
      <c r="U16" s="19" t="s">
        <v>58</v>
      </c>
      <c r="V16" s="184"/>
    </row>
    <row r="17" spans="1:22" s="12" customFormat="1" ht="12" x14ac:dyDescent="0.2">
      <c r="A17" s="20">
        <v>1</v>
      </c>
      <c r="B17" s="20">
        <v>2</v>
      </c>
      <c r="C17" s="20">
        <v>3</v>
      </c>
      <c r="D17" s="20">
        <v>4</v>
      </c>
      <c r="E17" s="20">
        <v>5</v>
      </c>
      <c r="F17" s="20">
        <v>6</v>
      </c>
      <c r="G17" s="20">
        <v>7</v>
      </c>
      <c r="H17" s="20">
        <v>8</v>
      </c>
      <c r="I17" s="20">
        <v>9</v>
      </c>
      <c r="J17" s="20">
        <v>10</v>
      </c>
      <c r="K17" s="20">
        <v>11</v>
      </c>
      <c r="L17" s="20">
        <v>12</v>
      </c>
      <c r="M17" s="20">
        <v>13</v>
      </c>
      <c r="N17" s="20">
        <v>14</v>
      </c>
      <c r="O17" s="20">
        <v>15</v>
      </c>
      <c r="P17" s="20">
        <v>16</v>
      </c>
      <c r="Q17" s="20">
        <v>17</v>
      </c>
      <c r="R17" s="20">
        <v>18</v>
      </c>
      <c r="S17" s="20">
        <v>19</v>
      </c>
      <c r="T17" s="20">
        <v>20</v>
      </c>
      <c r="U17" s="20">
        <v>21</v>
      </c>
      <c r="V17" s="20">
        <v>22</v>
      </c>
    </row>
    <row r="18" spans="1:22" s="59" customFormat="1" ht="96" x14ac:dyDescent="0.25">
      <c r="A18" s="23" t="s">
        <v>611</v>
      </c>
      <c r="B18" s="23" t="s">
        <v>662</v>
      </c>
      <c r="C18" s="23" t="s">
        <v>663</v>
      </c>
      <c r="D18" s="23" t="s">
        <v>659</v>
      </c>
      <c r="E18" s="23" t="s">
        <v>659</v>
      </c>
      <c r="F18" s="23" t="s">
        <v>659</v>
      </c>
      <c r="G18" s="23" t="s">
        <v>659</v>
      </c>
      <c r="H18" s="23" t="s">
        <v>659</v>
      </c>
      <c r="I18" s="23" t="s">
        <v>659</v>
      </c>
      <c r="J18" s="23" t="s">
        <v>659</v>
      </c>
      <c r="K18" s="23" t="s">
        <v>659</v>
      </c>
      <c r="L18" s="23" t="s">
        <v>659</v>
      </c>
      <c r="M18" s="23" t="s">
        <v>659</v>
      </c>
      <c r="N18" s="23" t="s">
        <v>659</v>
      </c>
      <c r="O18" s="23" t="s">
        <v>659</v>
      </c>
      <c r="P18" s="23" t="s">
        <v>659</v>
      </c>
      <c r="Q18" s="23" t="s">
        <v>659</v>
      </c>
      <c r="R18" s="23" t="s">
        <v>659</v>
      </c>
      <c r="S18" s="23" t="s">
        <v>659</v>
      </c>
      <c r="T18" s="23" t="s">
        <v>659</v>
      </c>
      <c r="U18" s="23" t="s">
        <v>659</v>
      </c>
      <c r="V18" s="23"/>
    </row>
    <row r="19" spans="1:22" s="59" customFormat="1" ht="24" x14ac:dyDescent="0.25">
      <c r="A19" s="23" t="s">
        <v>664</v>
      </c>
      <c r="B19" s="23" t="s">
        <v>665</v>
      </c>
      <c r="C19" s="23" t="s">
        <v>666</v>
      </c>
      <c r="D19" s="23" t="s">
        <v>659</v>
      </c>
      <c r="E19" s="23" t="s">
        <v>659</v>
      </c>
      <c r="F19" s="23" t="s">
        <v>659</v>
      </c>
      <c r="G19" s="23" t="s">
        <v>659</v>
      </c>
      <c r="H19" s="23" t="s">
        <v>659</v>
      </c>
      <c r="I19" s="23" t="s">
        <v>659</v>
      </c>
      <c r="J19" s="23" t="s">
        <v>659</v>
      </c>
      <c r="K19" s="23" t="s">
        <v>659</v>
      </c>
      <c r="L19" s="23" t="s">
        <v>659</v>
      </c>
      <c r="M19" s="23" t="s">
        <v>659</v>
      </c>
      <c r="N19" s="23" t="s">
        <v>659</v>
      </c>
      <c r="O19" s="23" t="s">
        <v>659</v>
      </c>
      <c r="P19" s="23" t="s">
        <v>659</v>
      </c>
      <c r="Q19" s="23" t="s">
        <v>659</v>
      </c>
      <c r="R19" s="23" t="s">
        <v>659</v>
      </c>
      <c r="S19" s="23" t="s">
        <v>659</v>
      </c>
      <c r="T19" s="23" t="s">
        <v>659</v>
      </c>
      <c r="U19" s="23" t="s">
        <v>659</v>
      </c>
      <c r="V19" s="23"/>
    </row>
    <row r="20" spans="1:22" s="59" customFormat="1" ht="36" x14ac:dyDescent="0.25">
      <c r="A20" s="60" t="s">
        <v>667</v>
      </c>
      <c r="B20" s="61" t="s">
        <v>668</v>
      </c>
      <c r="C20" s="23" t="s">
        <v>669</v>
      </c>
      <c r="D20" s="23" t="s">
        <v>659</v>
      </c>
      <c r="E20" s="23" t="s">
        <v>659</v>
      </c>
      <c r="F20" s="23" t="s">
        <v>659</v>
      </c>
      <c r="G20" s="23" t="s">
        <v>659</v>
      </c>
      <c r="H20" s="23" t="s">
        <v>659</v>
      </c>
      <c r="I20" s="23" t="s">
        <v>659</v>
      </c>
      <c r="J20" s="23" t="s">
        <v>659</v>
      </c>
      <c r="K20" s="23" t="s">
        <v>659</v>
      </c>
      <c r="L20" s="23" t="s">
        <v>659</v>
      </c>
      <c r="M20" s="23" t="s">
        <v>659</v>
      </c>
      <c r="N20" s="23" t="s">
        <v>659</v>
      </c>
      <c r="O20" s="23" t="s">
        <v>659</v>
      </c>
      <c r="P20" s="23" t="s">
        <v>659</v>
      </c>
      <c r="Q20" s="23" t="s">
        <v>659</v>
      </c>
      <c r="R20" s="23" t="s">
        <v>659</v>
      </c>
      <c r="S20" s="23" t="s">
        <v>659</v>
      </c>
      <c r="T20" s="23" t="s">
        <v>659</v>
      </c>
      <c r="U20" s="23" t="s">
        <v>659</v>
      </c>
      <c r="V20" s="61"/>
    </row>
    <row r="21" spans="1:22" s="12" customFormat="1" ht="12" x14ac:dyDescent="0.2">
      <c r="A21" s="196" t="s">
        <v>29</v>
      </c>
      <c r="B21" s="197"/>
      <c r="C21" s="198"/>
      <c r="D21" s="23" t="s">
        <v>659</v>
      </c>
      <c r="E21" s="52" t="s">
        <v>659</v>
      </c>
      <c r="F21" s="52" t="s">
        <v>659</v>
      </c>
      <c r="G21" s="52" t="s">
        <v>659</v>
      </c>
      <c r="H21" s="52" t="s">
        <v>659</v>
      </c>
      <c r="I21" s="52" t="s">
        <v>659</v>
      </c>
      <c r="J21" s="52" t="s">
        <v>659</v>
      </c>
      <c r="K21" s="52" t="s">
        <v>659</v>
      </c>
      <c r="L21" s="52" t="s">
        <v>659</v>
      </c>
      <c r="M21" s="52" t="s">
        <v>659</v>
      </c>
      <c r="N21" s="52" t="s">
        <v>659</v>
      </c>
      <c r="O21" s="52" t="s">
        <v>659</v>
      </c>
      <c r="P21" s="52" t="s">
        <v>659</v>
      </c>
      <c r="Q21" s="52" t="s">
        <v>659</v>
      </c>
      <c r="R21" s="52" t="s">
        <v>659</v>
      </c>
      <c r="S21" s="52" t="s">
        <v>659</v>
      </c>
      <c r="T21" s="52" t="s">
        <v>659</v>
      </c>
      <c r="U21" s="52" t="s">
        <v>659</v>
      </c>
      <c r="V21" s="22"/>
    </row>
    <row r="22" spans="1:22" ht="3" customHeight="1" x14ac:dyDescent="0.25"/>
    <row r="23" spans="1:22" s="3" customFormat="1" ht="11.25" x14ac:dyDescent="0.2">
      <c r="A23" s="24" t="s">
        <v>63</v>
      </c>
    </row>
    <row r="24" spans="1:22" s="3" customFormat="1" ht="11.25" x14ac:dyDescent="0.2">
      <c r="A24" s="3" t="s">
        <v>64</v>
      </c>
    </row>
  </sheetData>
  <mergeCells count="18">
    <mergeCell ref="I9:J9"/>
    <mergeCell ref="S2:V2"/>
    <mergeCell ref="A3:V3"/>
    <mergeCell ref="I4:J4"/>
    <mergeCell ref="G6:P6"/>
    <mergeCell ref="G7:P7"/>
    <mergeCell ref="V14:V16"/>
    <mergeCell ref="E15:J15"/>
    <mergeCell ref="K15:P15"/>
    <mergeCell ref="A21:C21"/>
    <mergeCell ref="H11:R11"/>
    <mergeCell ref="H12:R12"/>
    <mergeCell ref="A14:A16"/>
    <mergeCell ref="B14:B16"/>
    <mergeCell ref="C14:C16"/>
    <mergeCell ref="D14:D16"/>
    <mergeCell ref="E14:P14"/>
    <mergeCell ref="Q14:U15"/>
  </mergeCells>
  <pageMargins left="0.59055118110236227" right="0.39370078740157483" top="0.78740157480314965" bottom="0.39370078740157483" header="0.19685039370078741" footer="0.19685039370078741"/>
  <pageSetup paperSize="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2"/>
  <sheetViews>
    <sheetView view="pageBreakPreview" topLeftCell="A4" zoomScaleNormal="100" zoomScaleSheetLayoutView="100" workbookViewId="0">
      <selection activeCell="Z20" sqref="Z20"/>
    </sheetView>
  </sheetViews>
  <sheetFormatPr defaultColWidth="9.140625" defaultRowHeight="15.75" x14ac:dyDescent="0.25"/>
  <cols>
    <col min="1" max="1" width="7" style="5" customWidth="1"/>
    <col min="2" max="2" width="23.140625" style="5" customWidth="1"/>
    <col min="3" max="3" width="12.42578125" style="5" customWidth="1"/>
    <col min="4" max="4" width="23.140625" style="5" customWidth="1"/>
    <col min="5" max="11" width="5.28515625" style="5" customWidth="1"/>
    <col min="12" max="12" width="9.7109375" style="5" customWidth="1"/>
    <col min="13" max="26" width="5.28515625" style="5" customWidth="1"/>
    <col min="27" max="27" width="19.85546875" style="5" customWidth="1"/>
    <col min="28" max="256" width="9.140625" style="5"/>
    <col min="257" max="257" width="7" style="5" customWidth="1"/>
    <col min="258" max="258" width="23.140625" style="5" customWidth="1"/>
    <col min="259" max="259" width="12.42578125" style="5" customWidth="1"/>
    <col min="260" max="260" width="23.140625" style="5" customWidth="1"/>
    <col min="261" max="267" width="5.28515625" style="5" customWidth="1"/>
    <col min="268" max="268" width="7.85546875" style="5" customWidth="1"/>
    <col min="269" max="282" width="5.28515625" style="5" customWidth="1"/>
    <col min="283" max="283" width="14.7109375" style="5" customWidth="1"/>
    <col min="284" max="512" width="9.140625" style="5"/>
    <col min="513" max="513" width="7" style="5" customWidth="1"/>
    <col min="514" max="514" width="23.140625" style="5" customWidth="1"/>
    <col min="515" max="515" width="12.42578125" style="5" customWidth="1"/>
    <col min="516" max="516" width="23.140625" style="5" customWidth="1"/>
    <col min="517" max="523" width="5.28515625" style="5" customWidth="1"/>
    <col min="524" max="524" width="7.85546875" style="5" customWidth="1"/>
    <col min="525" max="538" width="5.28515625" style="5" customWidth="1"/>
    <col min="539" max="539" width="14.7109375" style="5" customWidth="1"/>
    <col min="540" max="768" width="9.140625" style="5"/>
    <col min="769" max="769" width="7" style="5" customWidth="1"/>
    <col min="770" max="770" width="23.140625" style="5" customWidth="1"/>
    <col min="771" max="771" width="12.42578125" style="5" customWidth="1"/>
    <col min="772" max="772" width="23.140625" style="5" customWidth="1"/>
    <col min="773" max="779" width="5.28515625" style="5" customWidth="1"/>
    <col min="780" max="780" width="7.85546875" style="5" customWidth="1"/>
    <col min="781" max="794" width="5.28515625" style="5" customWidth="1"/>
    <col min="795" max="795" width="14.7109375" style="5" customWidth="1"/>
    <col min="796" max="1024" width="9.140625" style="5"/>
    <col min="1025" max="1025" width="7" style="5" customWidth="1"/>
    <col min="1026" max="1026" width="23.140625" style="5" customWidth="1"/>
    <col min="1027" max="1027" width="12.42578125" style="5" customWidth="1"/>
    <col min="1028" max="1028" width="23.140625" style="5" customWidth="1"/>
    <col min="1029" max="1035" width="5.28515625" style="5" customWidth="1"/>
    <col min="1036" max="1036" width="7.85546875" style="5" customWidth="1"/>
    <col min="1037" max="1050" width="5.28515625" style="5" customWidth="1"/>
    <col min="1051" max="1051" width="14.7109375" style="5" customWidth="1"/>
    <col min="1052" max="1280" width="9.140625" style="5"/>
    <col min="1281" max="1281" width="7" style="5" customWidth="1"/>
    <col min="1282" max="1282" width="23.140625" style="5" customWidth="1"/>
    <col min="1283" max="1283" width="12.42578125" style="5" customWidth="1"/>
    <col min="1284" max="1284" width="23.140625" style="5" customWidth="1"/>
    <col min="1285" max="1291" width="5.28515625" style="5" customWidth="1"/>
    <col min="1292" max="1292" width="7.85546875" style="5" customWidth="1"/>
    <col min="1293" max="1306" width="5.28515625" style="5" customWidth="1"/>
    <col min="1307" max="1307" width="14.7109375" style="5" customWidth="1"/>
    <col min="1308" max="1536" width="9.140625" style="5"/>
    <col min="1537" max="1537" width="7" style="5" customWidth="1"/>
    <col min="1538" max="1538" width="23.140625" style="5" customWidth="1"/>
    <col min="1539" max="1539" width="12.42578125" style="5" customWidth="1"/>
    <col min="1540" max="1540" width="23.140625" style="5" customWidth="1"/>
    <col min="1541" max="1547" width="5.28515625" style="5" customWidth="1"/>
    <col min="1548" max="1548" width="7.85546875" style="5" customWidth="1"/>
    <col min="1549" max="1562" width="5.28515625" style="5" customWidth="1"/>
    <col min="1563" max="1563" width="14.7109375" style="5" customWidth="1"/>
    <col min="1564" max="1792" width="9.140625" style="5"/>
    <col min="1793" max="1793" width="7" style="5" customWidth="1"/>
    <col min="1794" max="1794" width="23.140625" style="5" customWidth="1"/>
    <col min="1795" max="1795" width="12.42578125" style="5" customWidth="1"/>
    <col min="1796" max="1796" width="23.140625" style="5" customWidth="1"/>
    <col min="1797" max="1803" width="5.28515625" style="5" customWidth="1"/>
    <col min="1804" max="1804" width="7.85546875" style="5" customWidth="1"/>
    <col min="1805" max="1818" width="5.28515625" style="5" customWidth="1"/>
    <col min="1819" max="1819" width="14.7109375" style="5" customWidth="1"/>
    <col min="1820" max="2048" width="9.140625" style="5"/>
    <col min="2049" max="2049" width="7" style="5" customWidth="1"/>
    <col min="2050" max="2050" width="23.140625" style="5" customWidth="1"/>
    <col min="2051" max="2051" width="12.42578125" style="5" customWidth="1"/>
    <col min="2052" max="2052" width="23.140625" style="5" customWidth="1"/>
    <col min="2053" max="2059" width="5.28515625" style="5" customWidth="1"/>
    <col min="2060" max="2060" width="7.85546875" style="5" customWidth="1"/>
    <col min="2061" max="2074" width="5.28515625" style="5" customWidth="1"/>
    <col min="2075" max="2075" width="14.7109375" style="5" customWidth="1"/>
    <col min="2076" max="2304" width="9.140625" style="5"/>
    <col min="2305" max="2305" width="7" style="5" customWidth="1"/>
    <col min="2306" max="2306" width="23.140625" style="5" customWidth="1"/>
    <col min="2307" max="2307" width="12.42578125" style="5" customWidth="1"/>
    <col min="2308" max="2308" width="23.140625" style="5" customWidth="1"/>
    <col min="2309" max="2315" width="5.28515625" style="5" customWidth="1"/>
    <col min="2316" max="2316" width="7.85546875" style="5" customWidth="1"/>
    <col min="2317" max="2330" width="5.28515625" style="5" customWidth="1"/>
    <col min="2331" max="2331" width="14.7109375" style="5" customWidth="1"/>
    <col min="2332" max="2560" width="9.140625" style="5"/>
    <col min="2561" max="2561" width="7" style="5" customWidth="1"/>
    <col min="2562" max="2562" width="23.140625" style="5" customWidth="1"/>
    <col min="2563" max="2563" width="12.42578125" style="5" customWidth="1"/>
    <col min="2564" max="2564" width="23.140625" style="5" customWidth="1"/>
    <col min="2565" max="2571" width="5.28515625" style="5" customWidth="1"/>
    <col min="2572" max="2572" width="7.85546875" style="5" customWidth="1"/>
    <col min="2573" max="2586" width="5.28515625" style="5" customWidth="1"/>
    <col min="2587" max="2587" width="14.7109375" style="5" customWidth="1"/>
    <col min="2588" max="2816" width="9.140625" style="5"/>
    <col min="2817" max="2817" width="7" style="5" customWidth="1"/>
    <col min="2818" max="2818" width="23.140625" style="5" customWidth="1"/>
    <col min="2819" max="2819" width="12.42578125" style="5" customWidth="1"/>
    <col min="2820" max="2820" width="23.140625" style="5" customWidth="1"/>
    <col min="2821" max="2827" width="5.28515625" style="5" customWidth="1"/>
    <col min="2828" max="2828" width="7.85546875" style="5" customWidth="1"/>
    <col min="2829" max="2842" width="5.28515625" style="5" customWidth="1"/>
    <col min="2843" max="2843" width="14.7109375" style="5" customWidth="1"/>
    <col min="2844" max="3072" width="9.140625" style="5"/>
    <col min="3073" max="3073" width="7" style="5" customWidth="1"/>
    <col min="3074" max="3074" width="23.140625" style="5" customWidth="1"/>
    <col min="3075" max="3075" width="12.42578125" style="5" customWidth="1"/>
    <col min="3076" max="3076" width="23.140625" style="5" customWidth="1"/>
    <col min="3077" max="3083" width="5.28515625" style="5" customWidth="1"/>
    <col min="3084" max="3084" width="7.85546875" style="5" customWidth="1"/>
    <col min="3085" max="3098" width="5.28515625" style="5" customWidth="1"/>
    <col min="3099" max="3099" width="14.7109375" style="5" customWidth="1"/>
    <col min="3100" max="3328" width="9.140625" style="5"/>
    <col min="3329" max="3329" width="7" style="5" customWidth="1"/>
    <col min="3330" max="3330" width="23.140625" style="5" customWidth="1"/>
    <col min="3331" max="3331" width="12.42578125" style="5" customWidth="1"/>
    <col min="3332" max="3332" width="23.140625" style="5" customWidth="1"/>
    <col min="3333" max="3339" width="5.28515625" style="5" customWidth="1"/>
    <col min="3340" max="3340" width="7.85546875" style="5" customWidth="1"/>
    <col min="3341" max="3354" width="5.28515625" style="5" customWidth="1"/>
    <col min="3355" max="3355" width="14.7109375" style="5" customWidth="1"/>
    <col min="3356" max="3584" width="9.140625" style="5"/>
    <col min="3585" max="3585" width="7" style="5" customWidth="1"/>
    <col min="3586" max="3586" width="23.140625" style="5" customWidth="1"/>
    <col min="3587" max="3587" width="12.42578125" style="5" customWidth="1"/>
    <col min="3588" max="3588" width="23.140625" style="5" customWidth="1"/>
    <col min="3589" max="3595" width="5.28515625" style="5" customWidth="1"/>
    <col min="3596" max="3596" width="7.85546875" style="5" customWidth="1"/>
    <col min="3597" max="3610" width="5.28515625" style="5" customWidth="1"/>
    <col min="3611" max="3611" width="14.7109375" style="5" customWidth="1"/>
    <col min="3612" max="3840" width="9.140625" style="5"/>
    <col min="3841" max="3841" width="7" style="5" customWidth="1"/>
    <col min="3842" max="3842" width="23.140625" style="5" customWidth="1"/>
    <col min="3843" max="3843" width="12.42578125" style="5" customWidth="1"/>
    <col min="3844" max="3844" width="23.140625" style="5" customWidth="1"/>
    <col min="3845" max="3851" width="5.28515625" style="5" customWidth="1"/>
    <col min="3852" max="3852" width="7.85546875" style="5" customWidth="1"/>
    <col min="3853" max="3866" width="5.28515625" style="5" customWidth="1"/>
    <col min="3867" max="3867" width="14.7109375" style="5" customWidth="1"/>
    <col min="3868" max="4096" width="9.140625" style="5"/>
    <col min="4097" max="4097" width="7" style="5" customWidth="1"/>
    <col min="4098" max="4098" width="23.140625" style="5" customWidth="1"/>
    <col min="4099" max="4099" width="12.42578125" style="5" customWidth="1"/>
    <col min="4100" max="4100" width="23.140625" style="5" customWidth="1"/>
    <col min="4101" max="4107" width="5.28515625" style="5" customWidth="1"/>
    <col min="4108" max="4108" width="7.85546875" style="5" customWidth="1"/>
    <col min="4109" max="4122" width="5.28515625" style="5" customWidth="1"/>
    <col min="4123" max="4123" width="14.7109375" style="5" customWidth="1"/>
    <col min="4124" max="4352" width="9.140625" style="5"/>
    <col min="4353" max="4353" width="7" style="5" customWidth="1"/>
    <col min="4354" max="4354" width="23.140625" style="5" customWidth="1"/>
    <col min="4355" max="4355" width="12.42578125" style="5" customWidth="1"/>
    <col min="4356" max="4356" width="23.140625" style="5" customWidth="1"/>
    <col min="4357" max="4363" width="5.28515625" style="5" customWidth="1"/>
    <col min="4364" max="4364" width="7.85546875" style="5" customWidth="1"/>
    <col min="4365" max="4378" width="5.28515625" style="5" customWidth="1"/>
    <col min="4379" max="4379" width="14.7109375" style="5" customWidth="1"/>
    <col min="4380" max="4608" width="9.140625" style="5"/>
    <col min="4609" max="4609" width="7" style="5" customWidth="1"/>
    <col min="4610" max="4610" width="23.140625" style="5" customWidth="1"/>
    <col min="4611" max="4611" width="12.42578125" style="5" customWidth="1"/>
    <col min="4612" max="4612" width="23.140625" style="5" customWidth="1"/>
    <col min="4613" max="4619" width="5.28515625" style="5" customWidth="1"/>
    <col min="4620" max="4620" width="7.85546875" style="5" customWidth="1"/>
    <col min="4621" max="4634" width="5.28515625" style="5" customWidth="1"/>
    <col min="4635" max="4635" width="14.7109375" style="5" customWidth="1"/>
    <col min="4636" max="4864" width="9.140625" style="5"/>
    <col min="4865" max="4865" width="7" style="5" customWidth="1"/>
    <col min="4866" max="4866" width="23.140625" style="5" customWidth="1"/>
    <col min="4867" max="4867" width="12.42578125" style="5" customWidth="1"/>
    <col min="4868" max="4868" width="23.140625" style="5" customWidth="1"/>
    <col min="4869" max="4875" width="5.28515625" style="5" customWidth="1"/>
    <col min="4876" max="4876" width="7.85546875" style="5" customWidth="1"/>
    <col min="4877" max="4890" width="5.28515625" style="5" customWidth="1"/>
    <col min="4891" max="4891" width="14.7109375" style="5" customWidth="1"/>
    <col min="4892" max="5120" width="9.140625" style="5"/>
    <col min="5121" max="5121" width="7" style="5" customWidth="1"/>
    <col min="5122" max="5122" width="23.140625" style="5" customWidth="1"/>
    <col min="5123" max="5123" width="12.42578125" style="5" customWidth="1"/>
    <col min="5124" max="5124" width="23.140625" style="5" customWidth="1"/>
    <col min="5125" max="5131" width="5.28515625" style="5" customWidth="1"/>
    <col min="5132" max="5132" width="7.85546875" style="5" customWidth="1"/>
    <col min="5133" max="5146" width="5.28515625" style="5" customWidth="1"/>
    <col min="5147" max="5147" width="14.7109375" style="5" customWidth="1"/>
    <col min="5148" max="5376" width="9.140625" style="5"/>
    <col min="5377" max="5377" width="7" style="5" customWidth="1"/>
    <col min="5378" max="5378" width="23.140625" style="5" customWidth="1"/>
    <col min="5379" max="5379" width="12.42578125" style="5" customWidth="1"/>
    <col min="5380" max="5380" width="23.140625" style="5" customWidth="1"/>
    <col min="5381" max="5387" width="5.28515625" style="5" customWidth="1"/>
    <col min="5388" max="5388" width="7.85546875" style="5" customWidth="1"/>
    <col min="5389" max="5402" width="5.28515625" style="5" customWidth="1"/>
    <col min="5403" max="5403" width="14.7109375" style="5" customWidth="1"/>
    <col min="5404" max="5632" width="9.140625" style="5"/>
    <col min="5633" max="5633" width="7" style="5" customWidth="1"/>
    <col min="5634" max="5634" width="23.140625" style="5" customWidth="1"/>
    <col min="5635" max="5635" width="12.42578125" style="5" customWidth="1"/>
    <col min="5636" max="5636" width="23.140625" style="5" customWidth="1"/>
    <col min="5637" max="5643" width="5.28515625" style="5" customWidth="1"/>
    <col min="5644" max="5644" width="7.85546875" style="5" customWidth="1"/>
    <col min="5645" max="5658" width="5.28515625" style="5" customWidth="1"/>
    <col min="5659" max="5659" width="14.7109375" style="5" customWidth="1"/>
    <col min="5660" max="5888" width="9.140625" style="5"/>
    <col min="5889" max="5889" width="7" style="5" customWidth="1"/>
    <col min="5890" max="5890" width="23.140625" style="5" customWidth="1"/>
    <col min="5891" max="5891" width="12.42578125" style="5" customWidth="1"/>
    <col min="5892" max="5892" width="23.140625" style="5" customWidth="1"/>
    <col min="5893" max="5899" width="5.28515625" style="5" customWidth="1"/>
    <col min="5900" max="5900" width="7.85546875" style="5" customWidth="1"/>
    <col min="5901" max="5914" width="5.28515625" style="5" customWidth="1"/>
    <col min="5915" max="5915" width="14.7109375" style="5" customWidth="1"/>
    <col min="5916" max="6144" width="9.140625" style="5"/>
    <col min="6145" max="6145" width="7" style="5" customWidth="1"/>
    <col min="6146" max="6146" width="23.140625" style="5" customWidth="1"/>
    <col min="6147" max="6147" width="12.42578125" style="5" customWidth="1"/>
    <col min="6148" max="6148" width="23.140625" style="5" customWidth="1"/>
    <col min="6149" max="6155" width="5.28515625" style="5" customWidth="1"/>
    <col min="6156" max="6156" width="7.85546875" style="5" customWidth="1"/>
    <col min="6157" max="6170" width="5.28515625" style="5" customWidth="1"/>
    <col min="6171" max="6171" width="14.7109375" style="5" customWidth="1"/>
    <col min="6172" max="6400" width="9.140625" style="5"/>
    <col min="6401" max="6401" width="7" style="5" customWidth="1"/>
    <col min="6402" max="6402" width="23.140625" style="5" customWidth="1"/>
    <col min="6403" max="6403" width="12.42578125" style="5" customWidth="1"/>
    <col min="6404" max="6404" width="23.140625" style="5" customWidth="1"/>
    <col min="6405" max="6411" width="5.28515625" style="5" customWidth="1"/>
    <col min="6412" max="6412" width="7.85546875" style="5" customWidth="1"/>
    <col min="6413" max="6426" width="5.28515625" style="5" customWidth="1"/>
    <col min="6427" max="6427" width="14.7109375" style="5" customWidth="1"/>
    <col min="6428" max="6656" width="9.140625" style="5"/>
    <col min="6657" max="6657" width="7" style="5" customWidth="1"/>
    <col min="6658" max="6658" width="23.140625" style="5" customWidth="1"/>
    <col min="6659" max="6659" width="12.42578125" style="5" customWidth="1"/>
    <col min="6660" max="6660" width="23.140625" style="5" customWidth="1"/>
    <col min="6661" max="6667" width="5.28515625" style="5" customWidth="1"/>
    <col min="6668" max="6668" width="7.85546875" style="5" customWidth="1"/>
    <col min="6669" max="6682" width="5.28515625" style="5" customWidth="1"/>
    <col min="6683" max="6683" width="14.7109375" style="5" customWidth="1"/>
    <col min="6684" max="6912" width="9.140625" style="5"/>
    <col min="6913" max="6913" width="7" style="5" customWidth="1"/>
    <col min="6914" max="6914" width="23.140625" style="5" customWidth="1"/>
    <col min="6915" max="6915" width="12.42578125" style="5" customWidth="1"/>
    <col min="6916" max="6916" width="23.140625" style="5" customWidth="1"/>
    <col min="6917" max="6923" width="5.28515625" style="5" customWidth="1"/>
    <col min="6924" max="6924" width="7.85546875" style="5" customWidth="1"/>
    <col min="6925" max="6938" width="5.28515625" style="5" customWidth="1"/>
    <col min="6939" max="6939" width="14.7109375" style="5" customWidth="1"/>
    <col min="6940" max="7168" width="9.140625" style="5"/>
    <col min="7169" max="7169" width="7" style="5" customWidth="1"/>
    <col min="7170" max="7170" width="23.140625" style="5" customWidth="1"/>
    <col min="7171" max="7171" width="12.42578125" style="5" customWidth="1"/>
    <col min="7172" max="7172" width="23.140625" style="5" customWidth="1"/>
    <col min="7173" max="7179" width="5.28515625" style="5" customWidth="1"/>
    <col min="7180" max="7180" width="7.85546875" style="5" customWidth="1"/>
    <col min="7181" max="7194" width="5.28515625" style="5" customWidth="1"/>
    <col min="7195" max="7195" width="14.7109375" style="5" customWidth="1"/>
    <col min="7196" max="7424" width="9.140625" style="5"/>
    <col min="7425" max="7425" width="7" style="5" customWidth="1"/>
    <col min="7426" max="7426" width="23.140625" style="5" customWidth="1"/>
    <col min="7427" max="7427" width="12.42578125" style="5" customWidth="1"/>
    <col min="7428" max="7428" width="23.140625" style="5" customWidth="1"/>
    <col min="7429" max="7435" width="5.28515625" style="5" customWidth="1"/>
    <col min="7436" max="7436" width="7.85546875" style="5" customWidth="1"/>
    <col min="7437" max="7450" width="5.28515625" style="5" customWidth="1"/>
    <col min="7451" max="7451" width="14.7109375" style="5" customWidth="1"/>
    <col min="7452" max="7680" width="9.140625" style="5"/>
    <col min="7681" max="7681" width="7" style="5" customWidth="1"/>
    <col min="7682" max="7682" width="23.140625" style="5" customWidth="1"/>
    <col min="7683" max="7683" width="12.42578125" style="5" customWidth="1"/>
    <col min="7684" max="7684" width="23.140625" style="5" customWidth="1"/>
    <col min="7685" max="7691" width="5.28515625" style="5" customWidth="1"/>
    <col min="7692" max="7692" width="7.85546875" style="5" customWidth="1"/>
    <col min="7693" max="7706" width="5.28515625" style="5" customWidth="1"/>
    <col min="7707" max="7707" width="14.7109375" style="5" customWidth="1"/>
    <col min="7708" max="7936" width="9.140625" style="5"/>
    <col min="7937" max="7937" width="7" style="5" customWidth="1"/>
    <col min="7938" max="7938" width="23.140625" style="5" customWidth="1"/>
    <col min="7939" max="7939" width="12.42578125" style="5" customWidth="1"/>
    <col min="7940" max="7940" width="23.140625" style="5" customWidth="1"/>
    <col min="7941" max="7947" width="5.28515625" style="5" customWidth="1"/>
    <col min="7948" max="7948" width="7.85546875" style="5" customWidth="1"/>
    <col min="7949" max="7962" width="5.28515625" style="5" customWidth="1"/>
    <col min="7963" max="7963" width="14.7109375" style="5" customWidth="1"/>
    <col min="7964" max="8192" width="9.140625" style="5"/>
    <col min="8193" max="8193" width="7" style="5" customWidth="1"/>
    <col min="8194" max="8194" width="23.140625" style="5" customWidth="1"/>
    <col min="8195" max="8195" width="12.42578125" style="5" customWidth="1"/>
    <col min="8196" max="8196" width="23.140625" style="5" customWidth="1"/>
    <col min="8197" max="8203" width="5.28515625" style="5" customWidth="1"/>
    <col min="8204" max="8204" width="7.85546875" style="5" customWidth="1"/>
    <col min="8205" max="8218" width="5.28515625" style="5" customWidth="1"/>
    <col min="8219" max="8219" width="14.7109375" style="5" customWidth="1"/>
    <col min="8220" max="8448" width="9.140625" style="5"/>
    <col min="8449" max="8449" width="7" style="5" customWidth="1"/>
    <col min="8450" max="8450" width="23.140625" style="5" customWidth="1"/>
    <col min="8451" max="8451" width="12.42578125" style="5" customWidth="1"/>
    <col min="8452" max="8452" width="23.140625" style="5" customWidth="1"/>
    <col min="8453" max="8459" width="5.28515625" style="5" customWidth="1"/>
    <col min="8460" max="8460" width="7.85546875" style="5" customWidth="1"/>
    <col min="8461" max="8474" width="5.28515625" style="5" customWidth="1"/>
    <col min="8475" max="8475" width="14.7109375" style="5" customWidth="1"/>
    <col min="8476" max="8704" width="9.140625" style="5"/>
    <col min="8705" max="8705" width="7" style="5" customWidth="1"/>
    <col min="8706" max="8706" width="23.140625" style="5" customWidth="1"/>
    <col min="8707" max="8707" width="12.42578125" style="5" customWidth="1"/>
    <col min="8708" max="8708" width="23.140625" style="5" customWidth="1"/>
    <col min="8709" max="8715" width="5.28515625" style="5" customWidth="1"/>
    <col min="8716" max="8716" width="7.85546875" style="5" customWidth="1"/>
    <col min="8717" max="8730" width="5.28515625" style="5" customWidth="1"/>
    <col min="8731" max="8731" width="14.7109375" style="5" customWidth="1"/>
    <col min="8732" max="8960" width="9.140625" style="5"/>
    <col min="8961" max="8961" width="7" style="5" customWidth="1"/>
    <col min="8962" max="8962" width="23.140625" style="5" customWidth="1"/>
    <col min="8963" max="8963" width="12.42578125" style="5" customWidth="1"/>
    <col min="8964" max="8964" width="23.140625" style="5" customWidth="1"/>
    <col min="8965" max="8971" width="5.28515625" style="5" customWidth="1"/>
    <col min="8972" max="8972" width="7.85546875" style="5" customWidth="1"/>
    <col min="8973" max="8986" width="5.28515625" style="5" customWidth="1"/>
    <col min="8987" max="8987" width="14.7109375" style="5" customWidth="1"/>
    <col min="8988" max="9216" width="9.140625" style="5"/>
    <col min="9217" max="9217" width="7" style="5" customWidth="1"/>
    <col min="9218" max="9218" width="23.140625" style="5" customWidth="1"/>
    <col min="9219" max="9219" width="12.42578125" style="5" customWidth="1"/>
    <col min="9220" max="9220" width="23.140625" style="5" customWidth="1"/>
    <col min="9221" max="9227" width="5.28515625" style="5" customWidth="1"/>
    <col min="9228" max="9228" width="7.85546875" style="5" customWidth="1"/>
    <col min="9229" max="9242" width="5.28515625" style="5" customWidth="1"/>
    <col min="9243" max="9243" width="14.7109375" style="5" customWidth="1"/>
    <col min="9244" max="9472" width="9.140625" style="5"/>
    <col min="9473" max="9473" width="7" style="5" customWidth="1"/>
    <col min="9474" max="9474" width="23.140625" style="5" customWidth="1"/>
    <col min="9475" max="9475" width="12.42578125" style="5" customWidth="1"/>
    <col min="9476" max="9476" width="23.140625" style="5" customWidth="1"/>
    <col min="9477" max="9483" width="5.28515625" style="5" customWidth="1"/>
    <col min="9484" max="9484" width="7.85546875" style="5" customWidth="1"/>
    <col min="9485" max="9498" width="5.28515625" style="5" customWidth="1"/>
    <col min="9499" max="9499" width="14.7109375" style="5" customWidth="1"/>
    <col min="9500" max="9728" width="9.140625" style="5"/>
    <col min="9729" max="9729" width="7" style="5" customWidth="1"/>
    <col min="9730" max="9730" width="23.140625" style="5" customWidth="1"/>
    <col min="9731" max="9731" width="12.42578125" style="5" customWidth="1"/>
    <col min="9732" max="9732" width="23.140625" style="5" customWidth="1"/>
    <col min="9733" max="9739" width="5.28515625" style="5" customWidth="1"/>
    <col min="9740" max="9740" width="7.85546875" style="5" customWidth="1"/>
    <col min="9741" max="9754" width="5.28515625" style="5" customWidth="1"/>
    <col min="9755" max="9755" width="14.7109375" style="5" customWidth="1"/>
    <col min="9756" max="9984" width="9.140625" style="5"/>
    <col min="9985" max="9985" width="7" style="5" customWidth="1"/>
    <col min="9986" max="9986" width="23.140625" style="5" customWidth="1"/>
    <col min="9987" max="9987" width="12.42578125" style="5" customWidth="1"/>
    <col min="9988" max="9988" width="23.140625" style="5" customWidth="1"/>
    <col min="9989" max="9995" width="5.28515625" style="5" customWidth="1"/>
    <col min="9996" max="9996" width="7.85546875" style="5" customWidth="1"/>
    <col min="9997" max="10010" width="5.28515625" style="5" customWidth="1"/>
    <col min="10011" max="10011" width="14.7109375" style="5" customWidth="1"/>
    <col min="10012" max="10240" width="9.140625" style="5"/>
    <col min="10241" max="10241" width="7" style="5" customWidth="1"/>
    <col min="10242" max="10242" width="23.140625" style="5" customWidth="1"/>
    <col min="10243" max="10243" width="12.42578125" style="5" customWidth="1"/>
    <col min="10244" max="10244" width="23.140625" style="5" customWidth="1"/>
    <col min="10245" max="10251" width="5.28515625" style="5" customWidth="1"/>
    <col min="10252" max="10252" width="7.85546875" style="5" customWidth="1"/>
    <col min="10253" max="10266" width="5.28515625" style="5" customWidth="1"/>
    <col min="10267" max="10267" width="14.7109375" style="5" customWidth="1"/>
    <col min="10268" max="10496" width="9.140625" style="5"/>
    <col min="10497" max="10497" width="7" style="5" customWidth="1"/>
    <col min="10498" max="10498" width="23.140625" style="5" customWidth="1"/>
    <col min="10499" max="10499" width="12.42578125" style="5" customWidth="1"/>
    <col min="10500" max="10500" width="23.140625" style="5" customWidth="1"/>
    <col min="10501" max="10507" width="5.28515625" style="5" customWidth="1"/>
    <col min="10508" max="10508" width="7.85546875" style="5" customWidth="1"/>
    <col min="10509" max="10522" width="5.28515625" style="5" customWidth="1"/>
    <col min="10523" max="10523" width="14.7109375" style="5" customWidth="1"/>
    <col min="10524" max="10752" width="9.140625" style="5"/>
    <col min="10753" max="10753" width="7" style="5" customWidth="1"/>
    <col min="10754" max="10754" width="23.140625" style="5" customWidth="1"/>
    <col min="10755" max="10755" width="12.42578125" style="5" customWidth="1"/>
    <col min="10756" max="10756" width="23.140625" style="5" customWidth="1"/>
    <col min="10757" max="10763" width="5.28515625" style="5" customWidth="1"/>
    <col min="10764" max="10764" width="7.85546875" style="5" customWidth="1"/>
    <col min="10765" max="10778" width="5.28515625" style="5" customWidth="1"/>
    <col min="10779" max="10779" width="14.7109375" style="5" customWidth="1"/>
    <col min="10780" max="11008" width="9.140625" style="5"/>
    <col min="11009" max="11009" width="7" style="5" customWidth="1"/>
    <col min="11010" max="11010" width="23.140625" style="5" customWidth="1"/>
    <col min="11011" max="11011" width="12.42578125" style="5" customWidth="1"/>
    <col min="11012" max="11012" width="23.140625" style="5" customWidth="1"/>
    <col min="11013" max="11019" width="5.28515625" style="5" customWidth="1"/>
    <col min="11020" max="11020" width="7.85546875" style="5" customWidth="1"/>
    <col min="11021" max="11034" width="5.28515625" style="5" customWidth="1"/>
    <col min="11035" max="11035" width="14.7109375" style="5" customWidth="1"/>
    <col min="11036" max="11264" width="9.140625" style="5"/>
    <col min="11265" max="11265" width="7" style="5" customWidth="1"/>
    <col min="11266" max="11266" width="23.140625" style="5" customWidth="1"/>
    <col min="11267" max="11267" width="12.42578125" style="5" customWidth="1"/>
    <col min="11268" max="11268" width="23.140625" style="5" customWidth="1"/>
    <col min="11269" max="11275" width="5.28515625" style="5" customWidth="1"/>
    <col min="11276" max="11276" width="7.85546875" style="5" customWidth="1"/>
    <col min="11277" max="11290" width="5.28515625" style="5" customWidth="1"/>
    <col min="11291" max="11291" width="14.7109375" style="5" customWidth="1"/>
    <col min="11292" max="11520" width="9.140625" style="5"/>
    <col min="11521" max="11521" width="7" style="5" customWidth="1"/>
    <col min="11522" max="11522" width="23.140625" style="5" customWidth="1"/>
    <col min="11523" max="11523" width="12.42578125" style="5" customWidth="1"/>
    <col min="11524" max="11524" width="23.140625" style="5" customWidth="1"/>
    <col min="11525" max="11531" width="5.28515625" style="5" customWidth="1"/>
    <col min="11532" max="11532" width="7.85546875" style="5" customWidth="1"/>
    <col min="11533" max="11546" width="5.28515625" style="5" customWidth="1"/>
    <col min="11547" max="11547" width="14.7109375" style="5" customWidth="1"/>
    <col min="11548" max="11776" width="9.140625" style="5"/>
    <col min="11777" max="11777" width="7" style="5" customWidth="1"/>
    <col min="11778" max="11778" width="23.140625" style="5" customWidth="1"/>
    <col min="11779" max="11779" width="12.42578125" style="5" customWidth="1"/>
    <col min="11780" max="11780" width="23.140625" style="5" customWidth="1"/>
    <col min="11781" max="11787" width="5.28515625" style="5" customWidth="1"/>
    <col min="11788" max="11788" width="7.85546875" style="5" customWidth="1"/>
    <col min="11789" max="11802" width="5.28515625" style="5" customWidth="1"/>
    <col min="11803" max="11803" width="14.7109375" style="5" customWidth="1"/>
    <col min="11804" max="12032" width="9.140625" style="5"/>
    <col min="12033" max="12033" width="7" style="5" customWidth="1"/>
    <col min="12034" max="12034" width="23.140625" style="5" customWidth="1"/>
    <col min="12035" max="12035" width="12.42578125" style="5" customWidth="1"/>
    <col min="12036" max="12036" width="23.140625" style="5" customWidth="1"/>
    <col min="12037" max="12043" width="5.28515625" style="5" customWidth="1"/>
    <col min="12044" max="12044" width="7.85546875" style="5" customWidth="1"/>
    <col min="12045" max="12058" width="5.28515625" style="5" customWidth="1"/>
    <col min="12059" max="12059" width="14.7109375" style="5" customWidth="1"/>
    <col min="12060" max="12288" width="9.140625" style="5"/>
    <col min="12289" max="12289" width="7" style="5" customWidth="1"/>
    <col min="12290" max="12290" width="23.140625" style="5" customWidth="1"/>
    <col min="12291" max="12291" width="12.42578125" style="5" customWidth="1"/>
    <col min="12292" max="12292" width="23.140625" style="5" customWidth="1"/>
    <col min="12293" max="12299" width="5.28515625" style="5" customWidth="1"/>
    <col min="12300" max="12300" width="7.85546875" style="5" customWidth="1"/>
    <col min="12301" max="12314" width="5.28515625" style="5" customWidth="1"/>
    <col min="12315" max="12315" width="14.7109375" style="5" customWidth="1"/>
    <col min="12316" max="12544" width="9.140625" style="5"/>
    <col min="12545" max="12545" width="7" style="5" customWidth="1"/>
    <col min="12546" max="12546" width="23.140625" style="5" customWidth="1"/>
    <col min="12547" max="12547" width="12.42578125" style="5" customWidth="1"/>
    <col min="12548" max="12548" width="23.140625" style="5" customWidth="1"/>
    <col min="12549" max="12555" width="5.28515625" style="5" customWidth="1"/>
    <col min="12556" max="12556" width="7.85546875" style="5" customWidth="1"/>
    <col min="12557" max="12570" width="5.28515625" style="5" customWidth="1"/>
    <col min="12571" max="12571" width="14.7109375" style="5" customWidth="1"/>
    <col min="12572" max="12800" width="9.140625" style="5"/>
    <col min="12801" max="12801" width="7" style="5" customWidth="1"/>
    <col min="12802" max="12802" width="23.140625" style="5" customWidth="1"/>
    <col min="12803" max="12803" width="12.42578125" style="5" customWidth="1"/>
    <col min="12804" max="12804" width="23.140625" style="5" customWidth="1"/>
    <col min="12805" max="12811" width="5.28515625" style="5" customWidth="1"/>
    <col min="12812" max="12812" width="7.85546875" style="5" customWidth="1"/>
    <col min="12813" max="12826" width="5.28515625" style="5" customWidth="1"/>
    <col min="12827" max="12827" width="14.7109375" style="5" customWidth="1"/>
    <col min="12828" max="13056" width="9.140625" style="5"/>
    <col min="13057" max="13057" width="7" style="5" customWidth="1"/>
    <col min="13058" max="13058" width="23.140625" style="5" customWidth="1"/>
    <col min="13059" max="13059" width="12.42578125" style="5" customWidth="1"/>
    <col min="13060" max="13060" width="23.140625" style="5" customWidth="1"/>
    <col min="13061" max="13067" width="5.28515625" style="5" customWidth="1"/>
    <col min="13068" max="13068" width="7.85546875" style="5" customWidth="1"/>
    <col min="13069" max="13082" width="5.28515625" style="5" customWidth="1"/>
    <col min="13083" max="13083" width="14.7109375" style="5" customWidth="1"/>
    <col min="13084" max="13312" width="9.140625" style="5"/>
    <col min="13313" max="13313" width="7" style="5" customWidth="1"/>
    <col min="13314" max="13314" width="23.140625" style="5" customWidth="1"/>
    <col min="13315" max="13315" width="12.42578125" style="5" customWidth="1"/>
    <col min="13316" max="13316" width="23.140625" style="5" customWidth="1"/>
    <col min="13317" max="13323" width="5.28515625" style="5" customWidth="1"/>
    <col min="13324" max="13324" width="7.85546875" style="5" customWidth="1"/>
    <col min="13325" max="13338" width="5.28515625" style="5" customWidth="1"/>
    <col min="13339" max="13339" width="14.7109375" style="5" customWidth="1"/>
    <col min="13340" max="13568" width="9.140625" style="5"/>
    <col min="13569" max="13569" width="7" style="5" customWidth="1"/>
    <col min="13570" max="13570" width="23.140625" style="5" customWidth="1"/>
    <col min="13571" max="13571" width="12.42578125" style="5" customWidth="1"/>
    <col min="13572" max="13572" width="23.140625" style="5" customWidth="1"/>
    <col min="13573" max="13579" width="5.28515625" style="5" customWidth="1"/>
    <col min="13580" max="13580" width="7.85546875" style="5" customWidth="1"/>
    <col min="13581" max="13594" width="5.28515625" style="5" customWidth="1"/>
    <col min="13595" max="13595" width="14.7109375" style="5" customWidth="1"/>
    <col min="13596" max="13824" width="9.140625" style="5"/>
    <col min="13825" max="13825" width="7" style="5" customWidth="1"/>
    <col min="13826" max="13826" width="23.140625" style="5" customWidth="1"/>
    <col min="13827" max="13827" width="12.42578125" style="5" customWidth="1"/>
    <col min="13828" max="13828" width="23.140625" style="5" customWidth="1"/>
    <col min="13829" max="13835" width="5.28515625" style="5" customWidth="1"/>
    <col min="13836" max="13836" width="7.85546875" style="5" customWidth="1"/>
    <col min="13837" max="13850" width="5.28515625" style="5" customWidth="1"/>
    <col min="13851" max="13851" width="14.7109375" style="5" customWidth="1"/>
    <col min="13852" max="14080" width="9.140625" style="5"/>
    <col min="14081" max="14081" width="7" style="5" customWidth="1"/>
    <col min="14082" max="14082" width="23.140625" style="5" customWidth="1"/>
    <col min="14083" max="14083" width="12.42578125" style="5" customWidth="1"/>
    <col min="14084" max="14084" width="23.140625" style="5" customWidth="1"/>
    <col min="14085" max="14091" width="5.28515625" style="5" customWidth="1"/>
    <col min="14092" max="14092" width="7.85546875" style="5" customWidth="1"/>
    <col min="14093" max="14106" width="5.28515625" style="5" customWidth="1"/>
    <col min="14107" max="14107" width="14.7109375" style="5" customWidth="1"/>
    <col min="14108" max="14336" width="9.140625" style="5"/>
    <col min="14337" max="14337" width="7" style="5" customWidth="1"/>
    <col min="14338" max="14338" width="23.140625" style="5" customWidth="1"/>
    <col min="14339" max="14339" width="12.42578125" style="5" customWidth="1"/>
    <col min="14340" max="14340" width="23.140625" style="5" customWidth="1"/>
    <col min="14341" max="14347" width="5.28515625" style="5" customWidth="1"/>
    <col min="14348" max="14348" width="7.85546875" style="5" customWidth="1"/>
    <col min="14349" max="14362" width="5.28515625" style="5" customWidth="1"/>
    <col min="14363" max="14363" width="14.7109375" style="5" customWidth="1"/>
    <col min="14364" max="14592" width="9.140625" style="5"/>
    <col min="14593" max="14593" width="7" style="5" customWidth="1"/>
    <col min="14594" max="14594" width="23.140625" style="5" customWidth="1"/>
    <col min="14595" max="14595" width="12.42578125" style="5" customWidth="1"/>
    <col min="14596" max="14596" width="23.140625" style="5" customWidth="1"/>
    <col min="14597" max="14603" width="5.28515625" style="5" customWidth="1"/>
    <col min="14604" max="14604" width="7.85546875" style="5" customWidth="1"/>
    <col min="14605" max="14618" width="5.28515625" style="5" customWidth="1"/>
    <col min="14619" max="14619" width="14.7109375" style="5" customWidth="1"/>
    <col min="14620" max="14848" width="9.140625" style="5"/>
    <col min="14849" max="14849" width="7" style="5" customWidth="1"/>
    <col min="14850" max="14850" width="23.140625" style="5" customWidth="1"/>
    <col min="14851" max="14851" width="12.42578125" style="5" customWidth="1"/>
    <col min="14852" max="14852" width="23.140625" style="5" customWidth="1"/>
    <col min="14853" max="14859" width="5.28515625" style="5" customWidth="1"/>
    <col min="14860" max="14860" width="7.85546875" style="5" customWidth="1"/>
    <col min="14861" max="14874" width="5.28515625" style="5" customWidth="1"/>
    <col min="14875" max="14875" width="14.7109375" style="5" customWidth="1"/>
    <col min="14876" max="15104" width="9.140625" style="5"/>
    <col min="15105" max="15105" width="7" style="5" customWidth="1"/>
    <col min="15106" max="15106" width="23.140625" style="5" customWidth="1"/>
    <col min="15107" max="15107" width="12.42578125" style="5" customWidth="1"/>
    <col min="15108" max="15108" width="23.140625" style="5" customWidth="1"/>
    <col min="15109" max="15115" width="5.28515625" style="5" customWidth="1"/>
    <col min="15116" max="15116" width="7.85546875" style="5" customWidth="1"/>
    <col min="15117" max="15130" width="5.28515625" style="5" customWidth="1"/>
    <col min="15131" max="15131" width="14.7109375" style="5" customWidth="1"/>
    <col min="15132" max="15360" width="9.140625" style="5"/>
    <col min="15361" max="15361" width="7" style="5" customWidth="1"/>
    <col min="15362" max="15362" width="23.140625" style="5" customWidth="1"/>
    <col min="15363" max="15363" width="12.42578125" style="5" customWidth="1"/>
    <col min="15364" max="15364" width="23.140625" style="5" customWidth="1"/>
    <col min="15365" max="15371" width="5.28515625" style="5" customWidth="1"/>
    <col min="15372" max="15372" width="7.85546875" style="5" customWidth="1"/>
    <col min="15373" max="15386" width="5.28515625" style="5" customWidth="1"/>
    <col min="15387" max="15387" width="14.7109375" style="5" customWidth="1"/>
    <col min="15388" max="15616" width="9.140625" style="5"/>
    <col min="15617" max="15617" width="7" style="5" customWidth="1"/>
    <col min="15618" max="15618" width="23.140625" style="5" customWidth="1"/>
    <col min="15619" max="15619" width="12.42578125" style="5" customWidth="1"/>
    <col min="15620" max="15620" width="23.140625" style="5" customWidth="1"/>
    <col min="15621" max="15627" width="5.28515625" style="5" customWidth="1"/>
    <col min="15628" max="15628" width="7.85546875" style="5" customWidth="1"/>
    <col min="15629" max="15642" width="5.28515625" style="5" customWidth="1"/>
    <col min="15643" max="15643" width="14.7109375" style="5" customWidth="1"/>
    <col min="15644" max="15872" width="9.140625" style="5"/>
    <col min="15873" max="15873" width="7" style="5" customWidth="1"/>
    <col min="15874" max="15874" width="23.140625" style="5" customWidth="1"/>
    <col min="15875" max="15875" width="12.42578125" style="5" customWidth="1"/>
    <col min="15876" max="15876" width="23.140625" style="5" customWidth="1"/>
    <col min="15877" max="15883" width="5.28515625" style="5" customWidth="1"/>
    <col min="15884" max="15884" width="7.85546875" style="5" customWidth="1"/>
    <col min="15885" max="15898" width="5.28515625" style="5" customWidth="1"/>
    <col min="15899" max="15899" width="14.7109375" style="5" customWidth="1"/>
    <col min="15900" max="16128" width="9.140625" style="5"/>
    <col min="16129" max="16129" width="7" style="5" customWidth="1"/>
    <col min="16130" max="16130" width="23.140625" style="5" customWidth="1"/>
    <col min="16131" max="16131" width="12.42578125" style="5" customWidth="1"/>
    <col min="16132" max="16132" width="23.140625" style="5" customWidth="1"/>
    <col min="16133" max="16139" width="5.28515625" style="5" customWidth="1"/>
    <col min="16140" max="16140" width="7.85546875" style="5" customWidth="1"/>
    <col min="16141" max="16154" width="5.28515625" style="5" customWidth="1"/>
    <col min="16155" max="16155" width="14.7109375" style="5" customWidth="1"/>
    <col min="16156" max="16384" width="9.140625" style="5"/>
  </cols>
  <sheetData>
    <row r="1" spans="1:27" s="3" customFormat="1" ht="11.25" x14ac:dyDescent="0.2">
      <c r="AA1" s="4" t="s">
        <v>65</v>
      </c>
    </row>
    <row r="2" spans="1:27" s="3" customFormat="1" ht="24" customHeight="1" x14ac:dyDescent="0.2">
      <c r="X2" s="220" t="s">
        <v>1</v>
      </c>
      <c r="Y2" s="220"/>
      <c r="Z2" s="220"/>
      <c r="AA2" s="220"/>
    </row>
    <row r="3" spans="1:27" s="12" customFormat="1" ht="12.75" customHeight="1" x14ac:dyDescent="0.2">
      <c r="A3" s="221" t="s">
        <v>66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</row>
    <row r="4" spans="1:27" s="14" customFormat="1" ht="12.75" x14ac:dyDescent="0.2">
      <c r="J4" s="15" t="s">
        <v>3</v>
      </c>
      <c r="K4" s="188" t="str">
        <f>'Ф. 1'!$J$4</f>
        <v>2024</v>
      </c>
      <c r="L4" s="188"/>
    </row>
    <row r="5" spans="1:27" ht="11.25" customHeight="1" x14ac:dyDescent="0.25"/>
    <row r="6" spans="1:27" s="12" customFormat="1" ht="12" x14ac:dyDescent="0.2">
      <c r="F6" s="13" t="s">
        <v>4</v>
      </c>
      <c r="G6" s="222" t="str">
        <f>'Ф. 1'!$H$6</f>
        <v>Общество с ограниченной ответственностью "Жилищно-коммунальные системы"</v>
      </c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</row>
    <row r="7" spans="1:27" s="3" customFormat="1" ht="11.25" x14ac:dyDescent="0.2">
      <c r="G7" s="192" t="s">
        <v>5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</row>
    <row r="8" spans="1:27" ht="11.25" customHeight="1" x14ac:dyDescent="0.25">
      <c r="E8" s="14"/>
    </row>
    <row r="9" spans="1:27" s="12" customFormat="1" ht="12" x14ac:dyDescent="0.2">
      <c r="J9" s="13" t="s">
        <v>6</v>
      </c>
      <c r="K9" s="219" t="str">
        <f>'Ф. 1'!$K$9</f>
        <v>2025</v>
      </c>
      <c r="L9" s="219"/>
      <c r="M9" s="12" t="s">
        <v>7</v>
      </c>
    </row>
    <row r="10" spans="1:27" ht="11.25" customHeight="1" x14ac:dyDescent="0.25"/>
    <row r="11" spans="1:27" s="12" customFormat="1" ht="12" x14ac:dyDescent="0.2">
      <c r="H11" s="13" t="s">
        <v>8</v>
      </c>
      <c r="I11" s="209" t="str">
        <f>'Ф. 1'!$K$11</f>
        <v xml:space="preserve">Приказом Министра Энергетики Московской области  № 46 от 16.12.2021 г.  </v>
      </c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5"/>
    </row>
    <row r="12" spans="1:27" s="3" customFormat="1" ht="11.25" x14ac:dyDescent="0.2">
      <c r="I12" s="186" t="s">
        <v>9</v>
      </c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7"/>
    </row>
    <row r="13" spans="1:27" ht="11.25" customHeight="1" x14ac:dyDescent="0.25"/>
    <row r="14" spans="1:27" s="3" customFormat="1" ht="15" customHeight="1" x14ac:dyDescent="0.2">
      <c r="A14" s="200" t="s">
        <v>35</v>
      </c>
      <c r="B14" s="200" t="s">
        <v>36</v>
      </c>
      <c r="C14" s="200" t="s">
        <v>12</v>
      </c>
      <c r="D14" s="200" t="s">
        <v>61</v>
      </c>
      <c r="E14" s="210" t="s">
        <v>690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2"/>
      <c r="T14" s="213" t="s">
        <v>689</v>
      </c>
      <c r="U14" s="214"/>
      <c r="V14" s="214"/>
      <c r="W14" s="214"/>
      <c r="X14" s="214"/>
      <c r="Y14" s="214"/>
      <c r="Z14" s="215"/>
      <c r="AA14" s="200" t="s">
        <v>15</v>
      </c>
    </row>
    <row r="15" spans="1:27" s="3" customFormat="1" ht="15" customHeight="1" x14ac:dyDescent="0.2">
      <c r="A15" s="201"/>
      <c r="B15" s="201"/>
      <c r="C15" s="201"/>
      <c r="D15" s="201"/>
      <c r="E15" s="203" t="s">
        <v>16</v>
      </c>
      <c r="F15" s="204"/>
      <c r="G15" s="204"/>
      <c r="H15" s="204"/>
      <c r="I15" s="204"/>
      <c r="J15" s="204"/>
      <c r="K15" s="205"/>
      <c r="L15" s="203" t="s">
        <v>17</v>
      </c>
      <c r="M15" s="204"/>
      <c r="N15" s="204"/>
      <c r="O15" s="204"/>
      <c r="P15" s="204"/>
      <c r="Q15" s="204"/>
      <c r="R15" s="204"/>
      <c r="S15" s="205"/>
      <c r="T15" s="216"/>
      <c r="U15" s="217"/>
      <c r="V15" s="217"/>
      <c r="W15" s="217"/>
      <c r="X15" s="217"/>
      <c r="Y15" s="217"/>
      <c r="Z15" s="218"/>
      <c r="AA15" s="201"/>
    </row>
    <row r="16" spans="1:27" s="3" customFormat="1" ht="60" customHeight="1" x14ac:dyDescent="0.2">
      <c r="A16" s="202"/>
      <c r="B16" s="202"/>
      <c r="C16" s="202"/>
      <c r="D16" s="202"/>
      <c r="E16" s="26" t="s">
        <v>54</v>
      </c>
      <c r="F16" s="26" t="s">
        <v>55</v>
      </c>
      <c r="G16" s="26" t="s">
        <v>67</v>
      </c>
      <c r="H16" s="26" t="s">
        <v>68</v>
      </c>
      <c r="I16" s="26" t="s">
        <v>69</v>
      </c>
      <c r="J16" s="26" t="s">
        <v>57</v>
      </c>
      <c r="K16" s="26" t="s">
        <v>58</v>
      </c>
      <c r="L16" s="27" t="s">
        <v>70</v>
      </c>
      <c r="M16" s="26" t="s">
        <v>54</v>
      </c>
      <c r="N16" s="26" t="s">
        <v>55</v>
      </c>
      <c r="O16" s="26" t="s">
        <v>67</v>
      </c>
      <c r="P16" s="26" t="s">
        <v>68</v>
      </c>
      <c r="Q16" s="26" t="s">
        <v>69</v>
      </c>
      <c r="R16" s="26" t="s">
        <v>57</v>
      </c>
      <c r="S16" s="26" t="s">
        <v>58</v>
      </c>
      <c r="T16" s="26" t="s">
        <v>54</v>
      </c>
      <c r="U16" s="26" t="s">
        <v>55</v>
      </c>
      <c r="V16" s="26" t="s">
        <v>67</v>
      </c>
      <c r="W16" s="26" t="s">
        <v>68</v>
      </c>
      <c r="X16" s="26" t="s">
        <v>69</v>
      </c>
      <c r="Y16" s="26" t="s">
        <v>57</v>
      </c>
      <c r="Z16" s="26" t="s">
        <v>58</v>
      </c>
      <c r="AA16" s="202"/>
    </row>
    <row r="17" spans="1:27" s="3" customFormat="1" ht="11.25" x14ac:dyDescent="0.2">
      <c r="A17" s="28">
        <v>1</v>
      </c>
      <c r="B17" s="28">
        <v>2</v>
      </c>
      <c r="C17" s="28">
        <v>3</v>
      </c>
      <c r="D17" s="28">
        <v>4</v>
      </c>
      <c r="E17" s="28">
        <v>5</v>
      </c>
      <c r="F17" s="28">
        <v>6</v>
      </c>
      <c r="G17" s="28">
        <v>7</v>
      </c>
      <c r="H17" s="28">
        <v>8</v>
      </c>
      <c r="I17" s="28">
        <v>9</v>
      </c>
      <c r="J17" s="28">
        <v>10</v>
      </c>
      <c r="K17" s="28">
        <v>11</v>
      </c>
      <c r="L17" s="28">
        <v>12</v>
      </c>
      <c r="M17" s="28">
        <v>13</v>
      </c>
      <c r="N17" s="28">
        <v>14</v>
      </c>
      <c r="O17" s="28">
        <v>15</v>
      </c>
      <c r="P17" s="28">
        <v>16</v>
      </c>
      <c r="Q17" s="28">
        <v>17</v>
      </c>
      <c r="R17" s="28">
        <v>18</v>
      </c>
      <c r="S17" s="28">
        <v>19</v>
      </c>
      <c r="T17" s="28">
        <v>20</v>
      </c>
      <c r="U17" s="28">
        <v>21</v>
      </c>
      <c r="V17" s="28">
        <v>22</v>
      </c>
      <c r="W17" s="28">
        <v>23</v>
      </c>
      <c r="X17" s="28">
        <v>24</v>
      </c>
      <c r="Y17" s="28">
        <v>25</v>
      </c>
      <c r="Z17" s="28">
        <v>26</v>
      </c>
      <c r="AA17" s="28">
        <v>27</v>
      </c>
    </row>
    <row r="18" spans="1:27" s="54" customFormat="1" ht="22.5" x14ac:dyDescent="0.25">
      <c r="A18" s="53" t="str">
        <f>'Ф. 3'!A19</f>
        <v>1.6.1.</v>
      </c>
      <c r="B18" s="27" t="str">
        <f>'Ф. 3'!B19</f>
        <v>Приобретение ГАЗель Next (2 шт)</v>
      </c>
      <c r="C18" s="27" t="str">
        <f>'Ф. 3'!C19</f>
        <v>L_JKS_1.6.2.</v>
      </c>
      <c r="D18" s="45" t="s">
        <v>659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2</v>
      </c>
      <c r="L18" s="68">
        <v>45657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2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f>S18-K18</f>
        <v>0</v>
      </c>
      <c r="AA18" s="27"/>
    </row>
    <row r="19" spans="1:27" s="3" customFormat="1" ht="39.75" customHeight="1" x14ac:dyDescent="0.2">
      <c r="A19" s="206" t="s">
        <v>29</v>
      </c>
      <c r="B19" s="207"/>
      <c r="C19" s="208"/>
      <c r="D19" s="30"/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f>K18</f>
        <v>2</v>
      </c>
      <c r="L19" s="29" t="s">
        <v>679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f>S18</f>
        <v>2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f>Z18</f>
        <v>0</v>
      </c>
      <c r="AA19" s="30"/>
    </row>
    <row r="20" spans="1:27" ht="3" customHeight="1" x14ac:dyDescent="0.25"/>
    <row r="21" spans="1:27" s="1" customFormat="1" ht="10.5" x14ac:dyDescent="0.2">
      <c r="A21" s="31" t="s">
        <v>63</v>
      </c>
    </row>
    <row r="22" spans="1:27" s="1" customFormat="1" ht="10.5" x14ac:dyDescent="0.2">
      <c r="A22" s="1" t="s">
        <v>64</v>
      </c>
    </row>
  </sheetData>
  <mergeCells count="18">
    <mergeCell ref="K9:L9"/>
    <mergeCell ref="X2:AA2"/>
    <mergeCell ref="A3:AA3"/>
    <mergeCell ref="K4:L4"/>
    <mergeCell ref="G6:T6"/>
    <mergeCell ref="G7:T7"/>
    <mergeCell ref="AA14:AA16"/>
    <mergeCell ref="E15:K15"/>
    <mergeCell ref="L15:S15"/>
    <mergeCell ref="A19:C19"/>
    <mergeCell ref="I11:V11"/>
    <mergeCell ref="I12:V12"/>
    <mergeCell ref="A14:A16"/>
    <mergeCell ref="B14:B16"/>
    <mergeCell ref="C14:C16"/>
    <mergeCell ref="D14:D16"/>
    <mergeCell ref="E14:S14"/>
    <mergeCell ref="T14:Z15"/>
  </mergeCells>
  <pageMargins left="0.39370078740157483" right="0.39370078740157483" top="0.78740157480314965" bottom="0.39370078740157483" header="0.19685039370078741" footer="0.19685039370078741"/>
  <pageSetup paperSize="8" scale="9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U21"/>
  <sheetViews>
    <sheetView view="pageBreakPreview" zoomScaleNormal="100" zoomScaleSheetLayoutView="100" workbookViewId="0">
      <selection activeCell="V18" sqref="V18"/>
    </sheetView>
  </sheetViews>
  <sheetFormatPr defaultColWidth="9.140625" defaultRowHeight="15.75" x14ac:dyDescent="0.25"/>
  <cols>
    <col min="1" max="1" width="8.5703125" style="5" customWidth="1"/>
    <col min="2" max="2" width="28.140625" style="5" customWidth="1"/>
    <col min="3" max="3" width="13.85546875" style="5" customWidth="1"/>
    <col min="4" max="4" width="25.140625" style="5" customWidth="1"/>
    <col min="5" max="9" width="6.5703125" style="5" customWidth="1"/>
    <col min="10" max="10" width="9.28515625" style="5" customWidth="1"/>
    <col min="11" max="20" width="6.5703125" style="5" customWidth="1"/>
    <col min="21" max="21" width="13.7109375" style="5" customWidth="1"/>
    <col min="22" max="256" width="9.140625" style="5"/>
    <col min="257" max="257" width="8.5703125" style="5" customWidth="1"/>
    <col min="258" max="258" width="28.140625" style="5" customWidth="1"/>
    <col min="259" max="259" width="13.85546875" style="5" customWidth="1"/>
    <col min="260" max="260" width="25.140625" style="5" customWidth="1"/>
    <col min="261" max="265" width="6.5703125" style="5" customWidth="1"/>
    <col min="266" max="266" width="9.28515625" style="5" customWidth="1"/>
    <col min="267" max="276" width="6.5703125" style="5" customWidth="1"/>
    <col min="277" max="277" width="13.7109375" style="5" customWidth="1"/>
    <col min="278" max="512" width="9.140625" style="5"/>
    <col min="513" max="513" width="8.5703125" style="5" customWidth="1"/>
    <col min="514" max="514" width="28.140625" style="5" customWidth="1"/>
    <col min="515" max="515" width="13.85546875" style="5" customWidth="1"/>
    <col min="516" max="516" width="25.140625" style="5" customWidth="1"/>
    <col min="517" max="521" width="6.5703125" style="5" customWidth="1"/>
    <col min="522" max="522" width="9.28515625" style="5" customWidth="1"/>
    <col min="523" max="532" width="6.5703125" style="5" customWidth="1"/>
    <col min="533" max="533" width="13.7109375" style="5" customWidth="1"/>
    <col min="534" max="768" width="9.140625" style="5"/>
    <col min="769" max="769" width="8.5703125" style="5" customWidth="1"/>
    <col min="770" max="770" width="28.140625" style="5" customWidth="1"/>
    <col min="771" max="771" width="13.85546875" style="5" customWidth="1"/>
    <col min="772" max="772" width="25.140625" style="5" customWidth="1"/>
    <col min="773" max="777" width="6.5703125" style="5" customWidth="1"/>
    <col min="778" max="778" width="9.28515625" style="5" customWidth="1"/>
    <col min="779" max="788" width="6.5703125" style="5" customWidth="1"/>
    <col min="789" max="789" width="13.7109375" style="5" customWidth="1"/>
    <col min="790" max="1024" width="9.140625" style="5"/>
    <col min="1025" max="1025" width="8.5703125" style="5" customWidth="1"/>
    <col min="1026" max="1026" width="28.140625" style="5" customWidth="1"/>
    <col min="1027" max="1027" width="13.85546875" style="5" customWidth="1"/>
    <col min="1028" max="1028" width="25.140625" style="5" customWidth="1"/>
    <col min="1029" max="1033" width="6.5703125" style="5" customWidth="1"/>
    <col min="1034" max="1034" width="9.28515625" style="5" customWidth="1"/>
    <col min="1035" max="1044" width="6.5703125" style="5" customWidth="1"/>
    <col min="1045" max="1045" width="13.7109375" style="5" customWidth="1"/>
    <col min="1046" max="1280" width="9.140625" style="5"/>
    <col min="1281" max="1281" width="8.5703125" style="5" customWidth="1"/>
    <col min="1282" max="1282" width="28.140625" style="5" customWidth="1"/>
    <col min="1283" max="1283" width="13.85546875" style="5" customWidth="1"/>
    <col min="1284" max="1284" width="25.140625" style="5" customWidth="1"/>
    <col min="1285" max="1289" width="6.5703125" style="5" customWidth="1"/>
    <col min="1290" max="1290" width="9.28515625" style="5" customWidth="1"/>
    <col min="1291" max="1300" width="6.5703125" style="5" customWidth="1"/>
    <col min="1301" max="1301" width="13.7109375" style="5" customWidth="1"/>
    <col min="1302" max="1536" width="9.140625" style="5"/>
    <col min="1537" max="1537" width="8.5703125" style="5" customWidth="1"/>
    <col min="1538" max="1538" width="28.140625" style="5" customWidth="1"/>
    <col min="1539" max="1539" width="13.85546875" style="5" customWidth="1"/>
    <col min="1540" max="1540" width="25.140625" style="5" customWidth="1"/>
    <col min="1541" max="1545" width="6.5703125" style="5" customWidth="1"/>
    <col min="1546" max="1546" width="9.28515625" style="5" customWidth="1"/>
    <col min="1547" max="1556" width="6.5703125" style="5" customWidth="1"/>
    <col min="1557" max="1557" width="13.7109375" style="5" customWidth="1"/>
    <col min="1558" max="1792" width="9.140625" style="5"/>
    <col min="1793" max="1793" width="8.5703125" style="5" customWidth="1"/>
    <col min="1794" max="1794" width="28.140625" style="5" customWidth="1"/>
    <col min="1795" max="1795" width="13.85546875" style="5" customWidth="1"/>
    <col min="1796" max="1796" width="25.140625" style="5" customWidth="1"/>
    <col min="1797" max="1801" width="6.5703125" style="5" customWidth="1"/>
    <col min="1802" max="1802" width="9.28515625" style="5" customWidth="1"/>
    <col min="1803" max="1812" width="6.5703125" style="5" customWidth="1"/>
    <col min="1813" max="1813" width="13.7109375" style="5" customWidth="1"/>
    <col min="1814" max="2048" width="9.140625" style="5"/>
    <col min="2049" max="2049" width="8.5703125" style="5" customWidth="1"/>
    <col min="2050" max="2050" width="28.140625" style="5" customWidth="1"/>
    <col min="2051" max="2051" width="13.85546875" style="5" customWidth="1"/>
    <col min="2052" max="2052" width="25.140625" style="5" customWidth="1"/>
    <col min="2053" max="2057" width="6.5703125" style="5" customWidth="1"/>
    <col min="2058" max="2058" width="9.28515625" style="5" customWidth="1"/>
    <col min="2059" max="2068" width="6.5703125" style="5" customWidth="1"/>
    <col min="2069" max="2069" width="13.7109375" style="5" customWidth="1"/>
    <col min="2070" max="2304" width="9.140625" style="5"/>
    <col min="2305" max="2305" width="8.5703125" style="5" customWidth="1"/>
    <col min="2306" max="2306" width="28.140625" style="5" customWidth="1"/>
    <col min="2307" max="2307" width="13.85546875" style="5" customWidth="1"/>
    <col min="2308" max="2308" width="25.140625" style="5" customWidth="1"/>
    <col min="2309" max="2313" width="6.5703125" style="5" customWidth="1"/>
    <col min="2314" max="2314" width="9.28515625" style="5" customWidth="1"/>
    <col min="2315" max="2324" width="6.5703125" style="5" customWidth="1"/>
    <col min="2325" max="2325" width="13.7109375" style="5" customWidth="1"/>
    <col min="2326" max="2560" width="9.140625" style="5"/>
    <col min="2561" max="2561" width="8.5703125" style="5" customWidth="1"/>
    <col min="2562" max="2562" width="28.140625" style="5" customWidth="1"/>
    <col min="2563" max="2563" width="13.85546875" style="5" customWidth="1"/>
    <col min="2564" max="2564" width="25.140625" style="5" customWidth="1"/>
    <col min="2565" max="2569" width="6.5703125" style="5" customWidth="1"/>
    <col min="2570" max="2570" width="9.28515625" style="5" customWidth="1"/>
    <col min="2571" max="2580" width="6.5703125" style="5" customWidth="1"/>
    <col min="2581" max="2581" width="13.7109375" style="5" customWidth="1"/>
    <col min="2582" max="2816" width="9.140625" style="5"/>
    <col min="2817" max="2817" width="8.5703125" style="5" customWidth="1"/>
    <col min="2818" max="2818" width="28.140625" style="5" customWidth="1"/>
    <col min="2819" max="2819" width="13.85546875" style="5" customWidth="1"/>
    <col min="2820" max="2820" width="25.140625" style="5" customWidth="1"/>
    <col min="2821" max="2825" width="6.5703125" style="5" customWidth="1"/>
    <col min="2826" max="2826" width="9.28515625" style="5" customWidth="1"/>
    <col min="2827" max="2836" width="6.5703125" style="5" customWidth="1"/>
    <col min="2837" max="2837" width="13.7109375" style="5" customWidth="1"/>
    <col min="2838" max="3072" width="9.140625" style="5"/>
    <col min="3073" max="3073" width="8.5703125" style="5" customWidth="1"/>
    <col min="3074" max="3074" width="28.140625" style="5" customWidth="1"/>
    <col min="3075" max="3075" width="13.85546875" style="5" customWidth="1"/>
    <col min="3076" max="3076" width="25.140625" style="5" customWidth="1"/>
    <col min="3077" max="3081" width="6.5703125" style="5" customWidth="1"/>
    <col min="3082" max="3082" width="9.28515625" style="5" customWidth="1"/>
    <col min="3083" max="3092" width="6.5703125" style="5" customWidth="1"/>
    <col min="3093" max="3093" width="13.7109375" style="5" customWidth="1"/>
    <col min="3094" max="3328" width="9.140625" style="5"/>
    <col min="3329" max="3329" width="8.5703125" style="5" customWidth="1"/>
    <col min="3330" max="3330" width="28.140625" style="5" customWidth="1"/>
    <col min="3331" max="3331" width="13.85546875" style="5" customWidth="1"/>
    <col min="3332" max="3332" width="25.140625" style="5" customWidth="1"/>
    <col min="3333" max="3337" width="6.5703125" style="5" customWidth="1"/>
    <col min="3338" max="3338" width="9.28515625" style="5" customWidth="1"/>
    <col min="3339" max="3348" width="6.5703125" style="5" customWidth="1"/>
    <col min="3349" max="3349" width="13.7109375" style="5" customWidth="1"/>
    <col min="3350" max="3584" width="9.140625" style="5"/>
    <col min="3585" max="3585" width="8.5703125" style="5" customWidth="1"/>
    <col min="3586" max="3586" width="28.140625" style="5" customWidth="1"/>
    <col min="3587" max="3587" width="13.85546875" style="5" customWidth="1"/>
    <col min="3588" max="3588" width="25.140625" style="5" customWidth="1"/>
    <col min="3589" max="3593" width="6.5703125" style="5" customWidth="1"/>
    <col min="3594" max="3594" width="9.28515625" style="5" customWidth="1"/>
    <col min="3595" max="3604" width="6.5703125" style="5" customWidth="1"/>
    <col min="3605" max="3605" width="13.7109375" style="5" customWidth="1"/>
    <col min="3606" max="3840" width="9.140625" style="5"/>
    <col min="3841" max="3841" width="8.5703125" style="5" customWidth="1"/>
    <col min="3842" max="3842" width="28.140625" style="5" customWidth="1"/>
    <col min="3843" max="3843" width="13.85546875" style="5" customWidth="1"/>
    <col min="3844" max="3844" width="25.140625" style="5" customWidth="1"/>
    <col min="3845" max="3849" width="6.5703125" style="5" customWidth="1"/>
    <col min="3850" max="3850" width="9.28515625" style="5" customWidth="1"/>
    <col min="3851" max="3860" width="6.5703125" style="5" customWidth="1"/>
    <col min="3861" max="3861" width="13.7109375" style="5" customWidth="1"/>
    <col min="3862" max="4096" width="9.140625" style="5"/>
    <col min="4097" max="4097" width="8.5703125" style="5" customWidth="1"/>
    <col min="4098" max="4098" width="28.140625" style="5" customWidth="1"/>
    <col min="4099" max="4099" width="13.85546875" style="5" customWidth="1"/>
    <col min="4100" max="4100" width="25.140625" style="5" customWidth="1"/>
    <col min="4101" max="4105" width="6.5703125" style="5" customWidth="1"/>
    <col min="4106" max="4106" width="9.28515625" style="5" customWidth="1"/>
    <col min="4107" max="4116" width="6.5703125" style="5" customWidth="1"/>
    <col min="4117" max="4117" width="13.7109375" style="5" customWidth="1"/>
    <col min="4118" max="4352" width="9.140625" style="5"/>
    <col min="4353" max="4353" width="8.5703125" style="5" customWidth="1"/>
    <col min="4354" max="4354" width="28.140625" style="5" customWidth="1"/>
    <col min="4355" max="4355" width="13.85546875" style="5" customWidth="1"/>
    <col min="4356" max="4356" width="25.140625" style="5" customWidth="1"/>
    <col min="4357" max="4361" width="6.5703125" style="5" customWidth="1"/>
    <col min="4362" max="4362" width="9.28515625" style="5" customWidth="1"/>
    <col min="4363" max="4372" width="6.5703125" style="5" customWidth="1"/>
    <col min="4373" max="4373" width="13.7109375" style="5" customWidth="1"/>
    <col min="4374" max="4608" width="9.140625" style="5"/>
    <col min="4609" max="4609" width="8.5703125" style="5" customWidth="1"/>
    <col min="4610" max="4610" width="28.140625" style="5" customWidth="1"/>
    <col min="4611" max="4611" width="13.85546875" style="5" customWidth="1"/>
    <col min="4612" max="4612" width="25.140625" style="5" customWidth="1"/>
    <col min="4613" max="4617" width="6.5703125" style="5" customWidth="1"/>
    <col min="4618" max="4618" width="9.28515625" style="5" customWidth="1"/>
    <col min="4619" max="4628" width="6.5703125" style="5" customWidth="1"/>
    <col min="4629" max="4629" width="13.7109375" style="5" customWidth="1"/>
    <col min="4630" max="4864" width="9.140625" style="5"/>
    <col min="4865" max="4865" width="8.5703125" style="5" customWidth="1"/>
    <col min="4866" max="4866" width="28.140625" style="5" customWidth="1"/>
    <col min="4867" max="4867" width="13.85546875" style="5" customWidth="1"/>
    <col min="4868" max="4868" width="25.140625" style="5" customWidth="1"/>
    <col min="4869" max="4873" width="6.5703125" style="5" customWidth="1"/>
    <col min="4874" max="4874" width="9.28515625" style="5" customWidth="1"/>
    <col min="4875" max="4884" width="6.5703125" style="5" customWidth="1"/>
    <col min="4885" max="4885" width="13.7109375" style="5" customWidth="1"/>
    <col min="4886" max="5120" width="9.140625" style="5"/>
    <col min="5121" max="5121" width="8.5703125" style="5" customWidth="1"/>
    <col min="5122" max="5122" width="28.140625" style="5" customWidth="1"/>
    <col min="5123" max="5123" width="13.85546875" style="5" customWidth="1"/>
    <col min="5124" max="5124" width="25.140625" style="5" customWidth="1"/>
    <col min="5125" max="5129" width="6.5703125" style="5" customWidth="1"/>
    <col min="5130" max="5130" width="9.28515625" style="5" customWidth="1"/>
    <col min="5131" max="5140" width="6.5703125" style="5" customWidth="1"/>
    <col min="5141" max="5141" width="13.7109375" style="5" customWidth="1"/>
    <col min="5142" max="5376" width="9.140625" style="5"/>
    <col min="5377" max="5377" width="8.5703125" style="5" customWidth="1"/>
    <col min="5378" max="5378" width="28.140625" style="5" customWidth="1"/>
    <col min="5379" max="5379" width="13.85546875" style="5" customWidth="1"/>
    <col min="5380" max="5380" width="25.140625" style="5" customWidth="1"/>
    <col min="5381" max="5385" width="6.5703125" style="5" customWidth="1"/>
    <col min="5386" max="5386" width="9.28515625" style="5" customWidth="1"/>
    <col min="5387" max="5396" width="6.5703125" style="5" customWidth="1"/>
    <col min="5397" max="5397" width="13.7109375" style="5" customWidth="1"/>
    <col min="5398" max="5632" width="9.140625" style="5"/>
    <col min="5633" max="5633" width="8.5703125" style="5" customWidth="1"/>
    <col min="5634" max="5634" width="28.140625" style="5" customWidth="1"/>
    <col min="5635" max="5635" width="13.85546875" style="5" customWidth="1"/>
    <col min="5636" max="5636" width="25.140625" style="5" customWidth="1"/>
    <col min="5637" max="5641" width="6.5703125" style="5" customWidth="1"/>
    <col min="5642" max="5642" width="9.28515625" style="5" customWidth="1"/>
    <col min="5643" max="5652" width="6.5703125" style="5" customWidth="1"/>
    <col min="5653" max="5653" width="13.7109375" style="5" customWidth="1"/>
    <col min="5654" max="5888" width="9.140625" style="5"/>
    <col min="5889" max="5889" width="8.5703125" style="5" customWidth="1"/>
    <col min="5890" max="5890" width="28.140625" style="5" customWidth="1"/>
    <col min="5891" max="5891" width="13.85546875" style="5" customWidth="1"/>
    <col min="5892" max="5892" width="25.140625" style="5" customWidth="1"/>
    <col min="5893" max="5897" width="6.5703125" style="5" customWidth="1"/>
    <col min="5898" max="5898" width="9.28515625" style="5" customWidth="1"/>
    <col min="5899" max="5908" width="6.5703125" style="5" customWidth="1"/>
    <col min="5909" max="5909" width="13.7109375" style="5" customWidth="1"/>
    <col min="5910" max="6144" width="9.140625" style="5"/>
    <col min="6145" max="6145" width="8.5703125" style="5" customWidth="1"/>
    <col min="6146" max="6146" width="28.140625" style="5" customWidth="1"/>
    <col min="6147" max="6147" width="13.85546875" style="5" customWidth="1"/>
    <col min="6148" max="6148" width="25.140625" style="5" customWidth="1"/>
    <col min="6149" max="6153" width="6.5703125" style="5" customWidth="1"/>
    <col min="6154" max="6154" width="9.28515625" style="5" customWidth="1"/>
    <col min="6155" max="6164" width="6.5703125" style="5" customWidth="1"/>
    <col min="6165" max="6165" width="13.7109375" style="5" customWidth="1"/>
    <col min="6166" max="6400" width="9.140625" style="5"/>
    <col min="6401" max="6401" width="8.5703125" style="5" customWidth="1"/>
    <col min="6402" max="6402" width="28.140625" style="5" customWidth="1"/>
    <col min="6403" max="6403" width="13.85546875" style="5" customWidth="1"/>
    <col min="6404" max="6404" width="25.140625" style="5" customWidth="1"/>
    <col min="6405" max="6409" width="6.5703125" style="5" customWidth="1"/>
    <col min="6410" max="6410" width="9.28515625" style="5" customWidth="1"/>
    <col min="6411" max="6420" width="6.5703125" style="5" customWidth="1"/>
    <col min="6421" max="6421" width="13.7109375" style="5" customWidth="1"/>
    <col min="6422" max="6656" width="9.140625" style="5"/>
    <col min="6657" max="6657" width="8.5703125" style="5" customWidth="1"/>
    <col min="6658" max="6658" width="28.140625" style="5" customWidth="1"/>
    <col min="6659" max="6659" width="13.85546875" style="5" customWidth="1"/>
    <col min="6660" max="6660" width="25.140625" style="5" customWidth="1"/>
    <col min="6661" max="6665" width="6.5703125" style="5" customWidth="1"/>
    <col min="6666" max="6666" width="9.28515625" style="5" customWidth="1"/>
    <col min="6667" max="6676" width="6.5703125" style="5" customWidth="1"/>
    <col min="6677" max="6677" width="13.7109375" style="5" customWidth="1"/>
    <col min="6678" max="6912" width="9.140625" style="5"/>
    <col min="6913" max="6913" width="8.5703125" style="5" customWidth="1"/>
    <col min="6914" max="6914" width="28.140625" style="5" customWidth="1"/>
    <col min="6915" max="6915" width="13.85546875" style="5" customWidth="1"/>
    <col min="6916" max="6916" width="25.140625" style="5" customWidth="1"/>
    <col min="6917" max="6921" width="6.5703125" style="5" customWidth="1"/>
    <col min="6922" max="6922" width="9.28515625" style="5" customWidth="1"/>
    <col min="6923" max="6932" width="6.5703125" style="5" customWidth="1"/>
    <col min="6933" max="6933" width="13.7109375" style="5" customWidth="1"/>
    <col min="6934" max="7168" width="9.140625" style="5"/>
    <col min="7169" max="7169" width="8.5703125" style="5" customWidth="1"/>
    <col min="7170" max="7170" width="28.140625" style="5" customWidth="1"/>
    <col min="7171" max="7171" width="13.85546875" style="5" customWidth="1"/>
    <col min="7172" max="7172" width="25.140625" style="5" customWidth="1"/>
    <col min="7173" max="7177" width="6.5703125" style="5" customWidth="1"/>
    <col min="7178" max="7178" width="9.28515625" style="5" customWidth="1"/>
    <col min="7179" max="7188" width="6.5703125" style="5" customWidth="1"/>
    <col min="7189" max="7189" width="13.7109375" style="5" customWidth="1"/>
    <col min="7190" max="7424" width="9.140625" style="5"/>
    <col min="7425" max="7425" width="8.5703125" style="5" customWidth="1"/>
    <col min="7426" max="7426" width="28.140625" style="5" customWidth="1"/>
    <col min="7427" max="7427" width="13.85546875" style="5" customWidth="1"/>
    <col min="7428" max="7428" width="25.140625" style="5" customWidth="1"/>
    <col min="7429" max="7433" width="6.5703125" style="5" customWidth="1"/>
    <col min="7434" max="7434" width="9.28515625" style="5" customWidth="1"/>
    <col min="7435" max="7444" width="6.5703125" style="5" customWidth="1"/>
    <col min="7445" max="7445" width="13.7109375" style="5" customWidth="1"/>
    <col min="7446" max="7680" width="9.140625" style="5"/>
    <col min="7681" max="7681" width="8.5703125" style="5" customWidth="1"/>
    <col min="7682" max="7682" width="28.140625" style="5" customWidth="1"/>
    <col min="7683" max="7683" width="13.85546875" style="5" customWidth="1"/>
    <col min="7684" max="7684" width="25.140625" style="5" customWidth="1"/>
    <col min="7685" max="7689" width="6.5703125" style="5" customWidth="1"/>
    <col min="7690" max="7690" width="9.28515625" style="5" customWidth="1"/>
    <col min="7691" max="7700" width="6.5703125" style="5" customWidth="1"/>
    <col min="7701" max="7701" width="13.7109375" style="5" customWidth="1"/>
    <col min="7702" max="7936" width="9.140625" style="5"/>
    <col min="7937" max="7937" width="8.5703125" style="5" customWidth="1"/>
    <col min="7938" max="7938" width="28.140625" style="5" customWidth="1"/>
    <col min="7939" max="7939" width="13.85546875" style="5" customWidth="1"/>
    <col min="7940" max="7940" width="25.140625" style="5" customWidth="1"/>
    <col min="7941" max="7945" width="6.5703125" style="5" customWidth="1"/>
    <col min="7946" max="7946" width="9.28515625" style="5" customWidth="1"/>
    <col min="7947" max="7956" width="6.5703125" style="5" customWidth="1"/>
    <col min="7957" max="7957" width="13.7109375" style="5" customWidth="1"/>
    <col min="7958" max="8192" width="9.140625" style="5"/>
    <col min="8193" max="8193" width="8.5703125" style="5" customWidth="1"/>
    <col min="8194" max="8194" width="28.140625" style="5" customWidth="1"/>
    <col min="8195" max="8195" width="13.85546875" style="5" customWidth="1"/>
    <col min="8196" max="8196" width="25.140625" style="5" customWidth="1"/>
    <col min="8197" max="8201" width="6.5703125" style="5" customWidth="1"/>
    <col min="8202" max="8202" width="9.28515625" style="5" customWidth="1"/>
    <col min="8203" max="8212" width="6.5703125" style="5" customWidth="1"/>
    <col min="8213" max="8213" width="13.7109375" style="5" customWidth="1"/>
    <col min="8214" max="8448" width="9.140625" style="5"/>
    <col min="8449" max="8449" width="8.5703125" style="5" customWidth="1"/>
    <col min="8450" max="8450" width="28.140625" style="5" customWidth="1"/>
    <col min="8451" max="8451" width="13.85546875" style="5" customWidth="1"/>
    <col min="8452" max="8452" width="25.140625" style="5" customWidth="1"/>
    <col min="8453" max="8457" width="6.5703125" style="5" customWidth="1"/>
    <col min="8458" max="8458" width="9.28515625" style="5" customWidth="1"/>
    <col min="8459" max="8468" width="6.5703125" style="5" customWidth="1"/>
    <col min="8469" max="8469" width="13.7109375" style="5" customWidth="1"/>
    <col min="8470" max="8704" width="9.140625" style="5"/>
    <col min="8705" max="8705" width="8.5703125" style="5" customWidth="1"/>
    <col min="8706" max="8706" width="28.140625" style="5" customWidth="1"/>
    <col min="8707" max="8707" width="13.85546875" style="5" customWidth="1"/>
    <col min="8708" max="8708" width="25.140625" style="5" customWidth="1"/>
    <col min="8709" max="8713" width="6.5703125" style="5" customWidth="1"/>
    <col min="8714" max="8714" width="9.28515625" style="5" customWidth="1"/>
    <col min="8715" max="8724" width="6.5703125" style="5" customWidth="1"/>
    <col min="8725" max="8725" width="13.7109375" style="5" customWidth="1"/>
    <col min="8726" max="8960" width="9.140625" style="5"/>
    <col min="8961" max="8961" width="8.5703125" style="5" customWidth="1"/>
    <col min="8962" max="8962" width="28.140625" style="5" customWidth="1"/>
    <col min="8963" max="8963" width="13.85546875" style="5" customWidth="1"/>
    <col min="8964" max="8964" width="25.140625" style="5" customWidth="1"/>
    <col min="8965" max="8969" width="6.5703125" style="5" customWidth="1"/>
    <col min="8970" max="8970" width="9.28515625" style="5" customWidth="1"/>
    <col min="8971" max="8980" width="6.5703125" style="5" customWidth="1"/>
    <col min="8981" max="8981" width="13.7109375" style="5" customWidth="1"/>
    <col min="8982" max="9216" width="9.140625" style="5"/>
    <col min="9217" max="9217" width="8.5703125" style="5" customWidth="1"/>
    <col min="9218" max="9218" width="28.140625" style="5" customWidth="1"/>
    <col min="9219" max="9219" width="13.85546875" style="5" customWidth="1"/>
    <col min="9220" max="9220" width="25.140625" style="5" customWidth="1"/>
    <col min="9221" max="9225" width="6.5703125" style="5" customWidth="1"/>
    <col min="9226" max="9226" width="9.28515625" style="5" customWidth="1"/>
    <col min="9227" max="9236" width="6.5703125" style="5" customWidth="1"/>
    <col min="9237" max="9237" width="13.7109375" style="5" customWidth="1"/>
    <col min="9238" max="9472" width="9.140625" style="5"/>
    <col min="9473" max="9473" width="8.5703125" style="5" customWidth="1"/>
    <col min="9474" max="9474" width="28.140625" style="5" customWidth="1"/>
    <col min="9475" max="9475" width="13.85546875" style="5" customWidth="1"/>
    <col min="9476" max="9476" width="25.140625" style="5" customWidth="1"/>
    <col min="9477" max="9481" width="6.5703125" style="5" customWidth="1"/>
    <col min="9482" max="9482" width="9.28515625" style="5" customWidth="1"/>
    <col min="9483" max="9492" width="6.5703125" style="5" customWidth="1"/>
    <col min="9493" max="9493" width="13.7109375" style="5" customWidth="1"/>
    <col min="9494" max="9728" width="9.140625" style="5"/>
    <col min="9729" max="9729" width="8.5703125" style="5" customWidth="1"/>
    <col min="9730" max="9730" width="28.140625" style="5" customWidth="1"/>
    <col min="9731" max="9731" width="13.85546875" style="5" customWidth="1"/>
    <col min="9732" max="9732" width="25.140625" style="5" customWidth="1"/>
    <col min="9733" max="9737" width="6.5703125" style="5" customWidth="1"/>
    <col min="9738" max="9738" width="9.28515625" style="5" customWidth="1"/>
    <col min="9739" max="9748" width="6.5703125" style="5" customWidth="1"/>
    <col min="9749" max="9749" width="13.7109375" style="5" customWidth="1"/>
    <col min="9750" max="9984" width="9.140625" style="5"/>
    <col min="9985" max="9985" width="8.5703125" style="5" customWidth="1"/>
    <col min="9986" max="9986" width="28.140625" style="5" customWidth="1"/>
    <col min="9987" max="9987" width="13.85546875" style="5" customWidth="1"/>
    <col min="9988" max="9988" width="25.140625" style="5" customWidth="1"/>
    <col min="9989" max="9993" width="6.5703125" style="5" customWidth="1"/>
    <col min="9994" max="9994" width="9.28515625" style="5" customWidth="1"/>
    <col min="9995" max="10004" width="6.5703125" style="5" customWidth="1"/>
    <col min="10005" max="10005" width="13.7109375" style="5" customWidth="1"/>
    <col min="10006" max="10240" width="9.140625" style="5"/>
    <col min="10241" max="10241" width="8.5703125" style="5" customWidth="1"/>
    <col min="10242" max="10242" width="28.140625" style="5" customWidth="1"/>
    <col min="10243" max="10243" width="13.85546875" style="5" customWidth="1"/>
    <col min="10244" max="10244" width="25.140625" style="5" customWidth="1"/>
    <col min="10245" max="10249" width="6.5703125" style="5" customWidth="1"/>
    <col min="10250" max="10250" width="9.28515625" style="5" customWidth="1"/>
    <col min="10251" max="10260" width="6.5703125" style="5" customWidth="1"/>
    <col min="10261" max="10261" width="13.7109375" style="5" customWidth="1"/>
    <col min="10262" max="10496" width="9.140625" style="5"/>
    <col min="10497" max="10497" width="8.5703125" style="5" customWidth="1"/>
    <col min="10498" max="10498" width="28.140625" style="5" customWidth="1"/>
    <col min="10499" max="10499" width="13.85546875" style="5" customWidth="1"/>
    <col min="10500" max="10500" width="25.140625" style="5" customWidth="1"/>
    <col min="10501" max="10505" width="6.5703125" style="5" customWidth="1"/>
    <col min="10506" max="10506" width="9.28515625" style="5" customWidth="1"/>
    <col min="10507" max="10516" width="6.5703125" style="5" customWidth="1"/>
    <col min="10517" max="10517" width="13.7109375" style="5" customWidth="1"/>
    <col min="10518" max="10752" width="9.140625" style="5"/>
    <col min="10753" max="10753" width="8.5703125" style="5" customWidth="1"/>
    <col min="10754" max="10754" width="28.140625" style="5" customWidth="1"/>
    <col min="10755" max="10755" width="13.85546875" style="5" customWidth="1"/>
    <col min="10756" max="10756" width="25.140625" style="5" customWidth="1"/>
    <col min="10757" max="10761" width="6.5703125" style="5" customWidth="1"/>
    <col min="10762" max="10762" width="9.28515625" style="5" customWidth="1"/>
    <col min="10763" max="10772" width="6.5703125" style="5" customWidth="1"/>
    <col min="10773" max="10773" width="13.7109375" style="5" customWidth="1"/>
    <col min="10774" max="11008" width="9.140625" style="5"/>
    <col min="11009" max="11009" width="8.5703125" style="5" customWidth="1"/>
    <col min="11010" max="11010" width="28.140625" style="5" customWidth="1"/>
    <col min="11011" max="11011" width="13.85546875" style="5" customWidth="1"/>
    <col min="11012" max="11012" width="25.140625" style="5" customWidth="1"/>
    <col min="11013" max="11017" width="6.5703125" style="5" customWidth="1"/>
    <col min="11018" max="11018" width="9.28515625" style="5" customWidth="1"/>
    <col min="11019" max="11028" width="6.5703125" style="5" customWidth="1"/>
    <col min="11029" max="11029" width="13.7109375" style="5" customWidth="1"/>
    <col min="11030" max="11264" width="9.140625" style="5"/>
    <col min="11265" max="11265" width="8.5703125" style="5" customWidth="1"/>
    <col min="11266" max="11266" width="28.140625" style="5" customWidth="1"/>
    <col min="11267" max="11267" width="13.85546875" style="5" customWidth="1"/>
    <col min="11268" max="11268" width="25.140625" style="5" customWidth="1"/>
    <col min="11269" max="11273" width="6.5703125" style="5" customWidth="1"/>
    <col min="11274" max="11274" width="9.28515625" style="5" customWidth="1"/>
    <col min="11275" max="11284" width="6.5703125" style="5" customWidth="1"/>
    <col min="11285" max="11285" width="13.7109375" style="5" customWidth="1"/>
    <col min="11286" max="11520" width="9.140625" style="5"/>
    <col min="11521" max="11521" width="8.5703125" style="5" customWidth="1"/>
    <col min="11522" max="11522" width="28.140625" style="5" customWidth="1"/>
    <col min="11523" max="11523" width="13.85546875" style="5" customWidth="1"/>
    <col min="11524" max="11524" width="25.140625" style="5" customWidth="1"/>
    <col min="11525" max="11529" width="6.5703125" style="5" customWidth="1"/>
    <col min="11530" max="11530" width="9.28515625" style="5" customWidth="1"/>
    <col min="11531" max="11540" width="6.5703125" style="5" customWidth="1"/>
    <col min="11541" max="11541" width="13.7109375" style="5" customWidth="1"/>
    <col min="11542" max="11776" width="9.140625" style="5"/>
    <col min="11777" max="11777" width="8.5703125" style="5" customWidth="1"/>
    <col min="11778" max="11778" width="28.140625" style="5" customWidth="1"/>
    <col min="11779" max="11779" width="13.85546875" style="5" customWidth="1"/>
    <col min="11780" max="11780" width="25.140625" style="5" customWidth="1"/>
    <col min="11781" max="11785" width="6.5703125" style="5" customWidth="1"/>
    <col min="11786" max="11786" width="9.28515625" style="5" customWidth="1"/>
    <col min="11787" max="11796" width="6.5703125" style="5" customWidth="1"/>
    <col min="11797" max="11797" width="13.7109375" style="5" customWidth="1"/>
    <col min="11798" max="12032" width="9.140625" style="5"/>
    <col min="12033" max="12033" width="8.5703125" style="5" customWidth="1"/>
    <col min="12034" max="12034" width="28.140625" style="5" customWidth="1"/>
    <col min="12035" max="12035" width="13.85546875" style="5" customWidth="1"/>
    <col min="12036" max="12036" width="25.140625" style="5" customWidth="1"/>
    <col min="12037" max="12041" width="6.5703125" style="5" customWidth="1"/>
    <col min="12042" max="12042" width="9.28515625" style="5" customWidth="1"/>
    <col min="12043" max="12052" width="6.5703125" style="5" customWidth="1"/>
    <col min="12053" max="12053" width="13.7109375" style="5" customWidth="1"/>
    <col min="12054" max="12288" width="9.140625" style="5"/>
    <col min="12289" max="12289" width="8.5703125" style="5" customWidth="1"/>
    <col min="12290" max="12290" width="28.140625" style="5" customWidth="1"/>
    <col min="12291" max="12291" width="13.85546875" style="5" customWidth="1"/>
    <col min="12292" max="12292" width="25.140625" style="5" customWidth="1"/>
    <col min="12293" max="12297" width="6.5703125" style="5" customWidth="1"/>
    <col min="12298" max="12298" width="9.28515625" style="5" customWidth="1"/>
    <col min="12299" max="12308" width="6.5703125" style="5" customWidth="1"/>
    <col min="12309" max="12309" width="13.7109375" style="5" customWidth="1"/>
    <col min="12310" max="12544" width="9.140625" style="5"/>
    <col min="12545" max="12545" width="8.5703125" style="5" customWidth="1"/>
    <col min="12546" max="12546" width="28.140625" style="5" customWidth="1"/>
    <col min="12547" max="12547" width="13.85546875" style="5" customWidth="1"/>
    <col min="12548" max="12548" width="25.140625" style="5" customWidth="1"/>
    <col min="12549" max="12553" width="6.5703125" style="5" customWidth="1"/>
    <col min="12554" max="12554" width="9.28515625" style="5" customWidth="1"/>
    <col min="12555" max="12564" width="6.5703125" style="5" customWidth="1"/>
    <col min="12565" max="12565" width="13.7109375" style="5" customWidth="1"/>
    <col min="12566" max="12800" width="9.140625" style="5"/>
    <col min="12801" max="12801" width="8.5703125" style="5" customWidth="1"/>
    <col min="12802" max="12802" width="28.140625" style="5" customWidth="1"/>
    <col min="12803" max="12803" width="13.85546875" style="5" customWidth="1"/>
    <col min="12804" max="12804" width="25.140625" style="5" customWidth="1"/>
    <col min="12805" max="12809" width="6.5703125" style="5" customWidth="1"/>
    <col min="12810" max="12810" width="9.28515625" style="5" customWidth="1"/>
    <col min="12811" max="12820" width="6.5703125" style="5" customWidth="1"/>
    <col min="12821" max="12821" width="13.7109375" style="5" customWidth="1"/>
    <col min="12822" max="13056" width="9.140625" style="5"/>
    <col min="13057" max="13057" width="8.5703125" style="5" customWidth="1"/>
    <col min="13058" max="13058" width="28.140625" style="5" customWidth="1"/>
    <col min="13059" max="13059" width="13.85546875" style="5" customWidth="1"/>
    <col min="13060" max="13060" width="25.140625" style="5" customWidth="1"/>
    <col min="13061" max="13065" width="6.5703125" style="5" customWidth="1"/>
    <col min="13066" max="13066" width="9.28515625" style="5" customWidth="1"/>
    <col min="13067" max="13076" width="6.5703125" style="5" customWidth="1"/>
    <col min="13077" max="13077" width="13.7109375" style="5" customWidth="1"/>
    <col min="13078" max="13312" width="9.140625" style="5"/>
    <col min="13313" max="13313" width="8.5703125" style="5" customWidth="1"/>
    <col min="13314" max="13314" width="28.140625" style="5" customWidth="1"/>
    <col min="13315" max="13315" width="13.85546875" style="5" customWidth="1"/>
    <col min="13316" max="13316" width="25.140625" style="5" customWidth="1"/>
    <col min="13317" max="13321" width="6.5703125" style="5" customWidth="1"/>
    <col min="13322" max="13322" width="9.28515625" style="5" customWidth="1"/>
    <col min="13323" max="13332" width="6.5703125" style="5" customWidth="1"/>
    <col min="13333" max="13333" width="13.7109375" style="5" customWidth="1"/>
    <col min="13334" max="13568" width="9.140625" style="5"/>
    <col min="13569" max="13569" width="8.5703125" style="5" customWidth="1"/>
    <col min="13570" max="13570" width="28.140625" style="5" customWidth="1"/>
    <col min="13571" max="13571" width="13.85546875" style="5" customWidth="1"/>
    <col min="13572" max="13572" width="25.140625" style="5" customWidth="1"/>
    <col min="13573" max="13577" width="6.5703125" style="5" customWidth="1"/>
    <col min="13578" max="13578" width="9.28515625" style="5" customWidth="1"/>
    <col min="13579" max="13588" width="6.5703125" style="5" customWidth="1"/>
    <col min="13589" max="13589" width="13.7109375" style="5" customWidth="1"/>
    <col min="13590" max="13824" width="9.140625" style="5"/>
    <col min="13825" max="13825" width="8.5703125" style="5" customWidth="1"/>
    <col min="13826" max="13826" width="28.140625" style="5" customWidth="1"/>
    <col min="13827" max="13827" width="13.85546875" style="5" customWidth="1"/>
    <col min="13828" max="13828" width="25.140625" style="5" customWidth="1"/>
    <col min="13829" max="13833" width="6.5703125" style="5" customWidth="1"/>
    <col min="13834" max="13834" width="9.28515625" style="5" customWidth="1"/>
    <col min="13835" max="13844" width="6.5703125" style="5" customWidth="1"/>
    <col min="13845" max="13845" width="13.7109375" style="5" customWidth="1"/>
    <col min="13846" max="14080" width="9.140625" style="5"/>
    <col min="14081" max="14081" width="8.5703125" style="5" customWidth="1"/>
    <col min="14082" max="14082" width="28.140625" style="5" customWidth="1"/>
    <col min="14083" max="14083" width="13.85546875" style="5" customWidth="1"/>
    <col min="14084" max="14084" width="25.140625" style="5" customWidth="1"/>
    <col min="14085" max="14089" width="6.5703125" style="5" customWidth="1"/>
    <col min="14090" max="14090" width="9.28515625" style="5" customWidth="1"/>
    <col min="14091" max="14100" width="6.5703125" style="5" customWidth="1"/>
    <col min="14101" max="14101" width="13.7109375" style="5" customWidth="1"/>
    <col min="14102" max="14336" width="9.140625" style="5"/>
    <col min="14337" max="14337" width="8.5703125" style="5" customWidth="1"/>
    <col min="14338" max="14338" width="28.140625" style="5" customWidth="1"/>
    <col min="14339" max="14339" width="13.85546875" style="5" customWidth="1"/>
    <col min="14340" max="14340" width="25.140625" style="5" customWidth="1"/>
    <col min="14341" max="14345" width="6.5703125" style="5" customWidth="1"/>
    <col min="14346" max="14346" width="9.28515625" style="5" customWidth="1"/>
    <col min="14347" max="14356" width="6.5703125" style="5" customWidth="1"/>
    <col min="14357" max="14357" width="13.7109375" style="5" customWidth="1"/>
    <col min="14358" max="14592" width="9.140625" style="5"/>
    <col min="14593" max="14593" width="8.5703125" style="5" customWidth="1"/>
    <col min="14594" max="14594" width="28.140625" style="5" customWidth="1"/>
    <col min="14595" max="14595" width="13.85546875" style="5" customWidth="1"/>
    <col min="14596" max="14596" width="25.140625" style="5" customWidth="1"/>
    <col min="14597" max="14601" width="6.5703125" style="5" customWidth="1"/>
    <col min="14602" max="14602" width="9.28515625" style="5" customWidth="1"/>
    <col min="14603" max="14612" width="6.5703125" style="5" customWidth="1"/>
    <col min="14613" max="14613" width="13.7109375" style="5" customWidth="1"/>
    <col min="14614" max="14848" width="9.140625" style="5"/>
    <col min="14849" max="14849" width="8.5703125" style="5" customWidth="1"/>
    <col min="14850" max="14850" width="28.140625" style="5" customWidth="1"/>
    <col min="14851" max="14851" width="13.85546875" style="5" customWidth="1"/>
    <col min="14852" max="14852" width="25.140625" style="5" customWidth="1"/>
    <col min="14853" max="14857" width="6.5703125" style="5" customWidth="1"/>
    <col min="14858" max="14858" width="9.28515625" style="5" customWidth="1"/>
    <col min="14859" max="14868" width="6.5703125" style="5" customWidth="1"/>
    <col min="14869" max="14869" width="13.7109375" style="5" customWidth="1"/>
    <col min="14870" max="15104" width="9.140625" style="5"/>
    <col min="15105" max="15105" width="8.5703125" style="5" customWidth="1"/>
    <col min="15106" max="15106" width="28.140625" style="5" customWidth="1"/>
    <col min="15107" max="15107" width="13.85546875" style="5" customWidth="1"/>
    <col min="15108" max="15108" width="25.140625" style="5" customWidth="1"/>
    <col min="15109" max="15113" width="6.5703125" style="5" customWidth="1"/>
    <col min="15114" max="15114" width="9.28515625" style="5" customWidth="1"/>
    <col min="15115" max="15124" width="6.5703125" style="5" customWidth="1"/>
    <col min="15125" max="15125" width="13.7109375" style="5" customWidth="1"/>
    <col min="15126" max="15360" width="9.140625" style="5"/>
    <col min="15361" max="15361" width="8.5703125" style="5" customWidth="1"/>
    <col min="15362" max="15362" width="28.140625" style="5" customWidth="1"/>
    <col min="15363" max="15363" width="13.85546875" style="5" customWidth="1"/>
    <col min="15364" max="15364" width="25.140625" style="5" customWidth="1"/>
    <col min="15365" max="15369" width="6.5703125" style="5" customWidth="1"/>
    <col min="15370" max="15370" width="9.28515625" style="5" customWidth="1"/>
    <col min="15371" max="15380" width="6.5703125" style="5" customWidth="1"/>
    <col min="15381" max="15381" width="13.7109375" style="5" customWidth="1"/>
    <col min="15382" max="15616" width="9.140625" style="5"/>
    <col min="15617" max="15617" width="8.5703125" style="5" customWidth="1"/>
    <col min="15618" max="15618" width="28.140625" style="5" customWidth="1"/>
    <col min="15619" max="15619" width="13.85546875" style="5" customWidth="1"/>
    <col min="15620" max="15620" width="25.140625" style="5" customWidth="1"/>
    <col min="15621" max="15625" width="6.5703125" style="5" customWidth="1"/>
    <col min="15626" max="15626" width="9.28515625" style="5" customWidth="1"/>
    <col min="15627" max="15636" width="6.5703125" style="5" customWidth="1"/>
    <col min="15637" max="15637" width="13.7109375" style="5" customWidth="1"/>
    <col min="15638" max="15872" width="9.140625" style="5"/>
    <col min="15873" max="15873" width="8.5703125" style="5" customWidth="1"/>
    <col min="15874" max="15874" width="28.140625" style="5" customWidth="1"/>
    <col min="15875" max="15875" width="13.85546875" style="5" customWidth="1"/>
    <col min="15876" max="15876" width="25.140625" style="5" customWidth="1"/>
    <col min="15877" max="15881" width="6.5703125" style="5" customWidth="1"/>
    <col min="15882" max="15882" width="9.28515625" style="5" customWidth="1"/>
    <col min="15883" max="15892" width="6.5703125" style="5" customWidth="1"/>
    <col min="15893" max="15893" width="13.7109375" style="5" customWidth="1"/>
    <col min="15894" max="16128" width="9.140625" style="5"/>
    <col min="16129" max="16129" width="8.5703125" style="5" customWidth="1"/>
    <col min="16130" max="16130" width="28.140625" style="5" customWidth="1"/>
    <col min="16131" max="16131" width="13.85546875" style="5" customWidth="1"/>
    <col min="16132" max="16132" width="25.140625" style="5" customWidth="1"/>
    <col min="16133" max="16137" width="6.5703125" style="5" customWidth="1"/>
    <col min="16138" max="16138" width="9.28515625" style="5" customWidth="1"/>
    <col min="16139" max="16148" width="6.5703125" style="5" customWidth="1"/>
    <col min="16149" max="16149" width="13.7109375" style="5" customWidth="1"/>
    <col min="16150" max="16384" width="9.140625" style="5"/>
  </cols>
  <sheetData>
    <row r="1" spans="1:21" s="12" customFormat="1" ht="12" x14ac:dyDescent="0.2">
      <c r="U1" s="13" t="s">
        <v>71</v>
      </c>
    </row>
    <row r="2" spans="1:21" s="12" customFormat="1" ht="24" customHeight="1" x14ac:dyDescent="0.2">
      <c r="R2" s="189" t="s">
        <v>1</v>
      </c>
      <c r="S2" s="189"/>
      <c r="T2" s="189"/>
      <c r="U2" s="189"/>
    </row>
    <row r="3" spans="1:21" s="14" customFormat="1" ht="12.75" customHeight="1" x14ac:dyDescent="0.2">
      <c r="A3" s="199" t="s">
        <v>72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</row>
    <row r="4" spans="1:21" s="14" customFormat="1" ht="12.75" x14ac:dyDescent="0.2">
      <c r="G4" s="15" t="s">
        <v>3</v>
      </c>
      <c r="H4" s="188" t="str">
        <f>'Ф. 1'!$J$4</f>
        <v>2024</v>
      </c>
      <c r="I4" s="188"/>
    </row>
    <row r="5" spans="1:21" ht="11.25" customHeight="1" x14ac:dyDescent="0.25"/>
    <row r="6" spans="1:21" s="14" customFormat="1" ht="12.75" x14ac:dyDescent="0.2">
      <c r="E6" s="15" t="s">
        <v>4</v>
      </c>
      <c r="F6" s="191" t="str">
        <f>'Ф. 1'!$H$6</f>
        <v>Общество с ограниченной ответственностью "Жилищно-коммунальные системы"</v>
      </c>
      <c r="G6" s="191"/>
      <c r="H6" s="191"/>
      <c r="I6" s="191"/>
      <c r="J6" s="191"/>
      <c r="K6" s="191"/>
      <c r="L6" s="191"/>
      <c r="M6" s="191"/>
      <c r="N6" s="191"/>
      <c r="O6" s="191"/>
    </row>
    <row r="7" spans="1:21" s="3" customFormat="1" ht="11.25" x14ac:dyDescent="0.2">
      <c r="F7" s="192" t="s">
        <v>5</v>
      </c>
      <c r="G7" s="192"/>
      <c r="H7" s="192"/>
      <c r="I7" s="192"/>
      <c r="J7" s="192"/>
      <c r="K7" s="192"/>
      <c r="L7" s="192"/>
      <c r="M7" s="192"/>
      <c r="N7" s="192"/>
      <c r="O7" s="192"/>
    </row>
    <row r="8" spans="1:21" ht="11.25" customHeight="1" x14ac:dyDescent="0.25"/>
    <row r="9" spans="1:21" s="14" customFormat="1" ht="12.75" x14ac:dyDescent="0.2">
      <c r="G9" s="15" t="s">
        <v>6</v>
      </c>
      <c r="H9" s="188" t="str">
        <f>'Ф. 1'!$K$9</f>
        <v>2025</v>
      </c>
      <c r="I9" s="188"/>
      <c r="J9" s="14" t="s">
        <v>7</v>
      </c>
    </row>
    <row r="10" spans="1:21" ht="11.25" customHeight="1" x14ac:dyDescent="0.25"/>
    <row r="11" spans="1:21" s="14" customFormat="1" ht="12.75" x14ac:dyDescent="0.2">
      <c r="F11" s="15" t="s">
        <v>8</v>
      </c>
      <c r="G11" s="185" t="str">
        <f>'Ф. 1'!$K$11</f>
        <v xml:space="preserve">Приказом Министра Энергетики Московской области  № 46 от 16.12.2021 г.  </v>
      </c>
      <c r="H11" s="185"/>
      <c r="I11" s="185"/>
      <c r="J11" s="185"/>
      <c r="K11" s="185"/>
      <c r="L11" s="185"/>
      <c r="M11" s="185"/>
      <c r="N11" s="185"/>
      <c r="O11" s="185"/>
      <c r="P11" s="185"/>
      <c r="Q11" s="185"/>
    </row>
    <row r="12" spans="1:21" s="3" customFormat="1" ht="11.25" x14ac:dyDescent="0.2">
      <c r="G12" s="192" t="s">
        <v>9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21" ht="11.25" customHeight="1" x14ac:dyDescent="0.25"/>
    <row r="14" spans="1:21" s="12" customFormat="1" ht="15" customHeight="1" x14ac:dyDescent="0.2">
      <c r="A14" s="182" t="s">
        <v>35</v>
      </c>
      <c r="B14" s="182" t="s">
        <v>36</v>
      </c>
      <c r="C14" s="182" t="s">
        <v>12</v>
      </c>
      <c r="D14" s="182" t="s">
        <v>73</v>
      </c>
      <c r="E14" s="180" t="s">
        <v>673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1"/>
      <c r="P14" s="175" t="s">
        <v>672</v>
      </c>
      <c r="Q14" s="193"/>
      <c r="R14" s="193"/>
      <c r="S14" s="193"/>
      <c r="T14" s="176"/>
      <c r="U14" s="182" t="s">
        <v>15</v>
      </c>
    </row>
    <row r="15" spans="1:21" s="12" customFormat="1" ht="15" customHeight="1" x14ac:dyDescent="0.2">
      <c r="A15" s="183"/>
      <c r="B15" s="183"/>
      <c r="C15" s="183"/>
      <c r="D15" s="183"/>
      <c r="E15" s="173" t="s">
        <v>16</v>
      </c>
      <c r="F15" s="173"/>
      <c r="G15" s="173"/>
      <c r="H15" s="173"/>
      <c r="I15" s="174"/>
      <c r="J15" s="172" t="s">
        <v>17</v>
      </c>
      <c r="K15" s="173"/>
      <c r="L15" s="173"/>
      <c r="M15" s="173"/>
      <c r="N15" s="173"/>
      <c r="O15" s="174"/>
      <c r="P15" s="187"/>
      <c r="Q15" s="194"/>
      <c r="R15" s="194"/>
      <c r="S15" s="194"/>
      <c r="T15" s="195"/>
      <c r="U15" s="183"/>
    </row>
    <row r="16" spans="1:21" s="12" customFormat="1" ht="60" customHeight="1" x14ac:dyDescent="0.2">
      <c r="A16" s="184"/>
      <c r="B16" s="184"/>
      <c r="C16" s="184"/>
      <c r="D16" s="184"/>
      <c r="E16" s="19" t="s">
        <v>54</v>
      </c>
      <c r="F16" s="19" t="s">
        <v>55</v>
      </c>
      <c r="G16" s="19" t="s">
        <v>56</v>
      </c>
      <c r="H16" s="19" t="s">
        <v>57</v>
      </c>
      <c r="I16" s="19" t="s">
        <v>58</v>
      </c>
      <c r="J16" s="23" t="s">
        <v>74</v>
      </c>
      <c r="K16" s="19" t="s">
        <v>54</v>
      </c>
      <c r="L16" s="19" t="s">
        <v>55</v>
      </c>
      <c r="M16" s="19" t="s">
        <v>56</v>
      </c>
      <c r="N16" s="19" t="s">
        <v>57</v>
      </c>
      <c r="O16" s="19" t="s">
        <v>58</v>
      </c>
      <c r="P16" s="19" t="s">
        <v>54</v>
      </c>
      <c r="Q16" s="19" t="s">
        <v>55</v>
      </c>
      <c r="R16" s="19" t="s">
        <v>56</v>
      </c>
      <c r="S16" s="19" t="s">
        <v>57</v>
      </c>
      <c r="T16" s="19" t="s">
        <v>58</v>
      </c>
      <c r="U16" s="184"/>
    </row>
    <row r="17" spans="1:21" s="12" customFormat="1" ht="12" x14ac:dyDescent="0.2">
      <c r="A17" s="20">
        <v>1</v>
      </c>
      <c r="B17" s="20">
        <v>2</v>
      </c>
      <c r="C17" s="20">
        <v>3</v>
      </c>
      <c r="D17" s="20">
        <v>4</v>
      </c>
      <c r="E17" s="20">
        <v>5</v>
      </c>
      <c r="F17" s="20">
        <v>6</v>
      </c>
      <c r="G17" s="20">
        <v>7</v>
      </c>
      <c r="H17" s="20">
        <v>8</v>
      </c>
      <c r="I17" s="20">
        <v>9</v>
      </c>
      <c r="J17" s="20">
        <v>10</v>
      </c>
      <c r="K17" s="20">
        <v>11</v>
      </c>
      <c r="L17" s="20">
        <v>12</v>
      </c>
      <c r="M17" s="20">
        <v>13</v>
      </c>
      <c r="N17" s="20">
        <v>14</v>
      </c>
      <c r="O17" s="20">
        <v>15</v>
      </c>
      <c r="P17" s="20">
        <v>16</v>
      </c>
      <c r="Q17" s="20">
        <v>17</v>
      </c>
      <c r="R17" s="20">
        <v>18</v>
      </c>
      <c r="S17" s="20">
        <v>19</v>
      </c>
      <c r="T17" s="20">
        <v>20</v>
      </c>
      <c r="U17" s="20">
        <v>21</v>
      </c>
    </row>
    <row r="18" spans="1:21" s="62" customFormat="1" ht="84" x14ac:dyDescent="0.25">
      <c r="A18" s="23" t="s">
        <v>611</v>
      </c>
      <c r="B18" s="23" t="s">
        <v>662</v>
      </c>
      <c r="C18" s="23" t="s">
        <v>663</v>
      </c>
      <c r="D18" s="23" t="s">
        <v>659</v>
      </c>
      <c r="E18" s="23" t="s">
        <v>659</v>
      </c>
      <c r="F18" s="23" t="s">
        <v>659</v>
      </c>
      <c r="G18" s="23" t="s">
        <v>659</v>
      </c>
      <c r="H18" s="23" t="s">
        <v>659</v>
      </c>
      <c r="I18" s="23" t="s">
        <v>659</v>
      </c>
      <c r="J18" s="23" t="s">
        <v>659</v>
      </c>
      <c r="K18" s="23" t="s">
        <v>659</v>
      </c>
      <c r="L18" s="23" t="s">
        <v>659</v>
      </c>
      <c r="M18" s="23" t="s">
        <v>659</v>
      </c>
      <c r="N18" s="23" t="s">
        <v>659</v>
      </c>
      <c r="O18" s="23" t="s">
        <v>659</v>
      </c>
      <c r="P18" s="23" t="s">
        <v>659</v>
      </c>
      <c r="Q18" s="23" t="s">
        <v>659</v>
      </c>
      <c r="R18" s="23" t="s">
        <v>659</v>
      </c>
      <c r="S18" s="23" t="s">
        <v>659</v>
      </c>
      <c r="T18" s="23" t="s">
        <v>659</v>
      </c>
      <c r="U18" s="23"/>
    </row>
    <row r="19" spans="1:21" s="62" customFormat="1" ht="12" x14ac:dyDescent="0.25">
      <c r="A19" s="23" t="s">
        <v>664</v>
      </c>
      <c r="B19" s="23" t="s">
        <v>665</v>
      </c>
      <c r="C19" s="23" t="s">
        <v>666</v>
      </c>
      <c r="D19" s="23" t="s">
        <v>659</v>
      </c>
      <c r="E19" s="23" t="s">
        <v>659</v>
      </c>
      <c r="F19" s="23" t="s">
        <v>659</v>
      </c>
      <c r="G19" s="23" t="s">
        <v>659</v>
      </c>
      <c r="H19" s="23" t="s">
        <v>659</v>
      </c>
      <c r="I19" s="23" t="s">
        <v>659</v>
      </c>
      <c r="J19" s="23" t="s">
        <v>659</v>
      </c>
      <c r="K19" s="23" t="s">
        <v>659</v>
      </c>
      <c r="L19" s="23" t="s">
        <v>659</v>
      </c>
      <c r="M19" s="23" t="s">
        <v>659</v>
      </c>
      <c r="N19" s="23" t="s">
        <v>659</v>
      </c>
      <c r="O19" s="23" t="s">
        <v>659</v>
      </c>
      <c r="P19" s="23" t="s">
        <v>659</v>
      </c>
      <c r="Q19" s="23" t="s">
        <v>659</v>
      </c>
      <c r="R19" s="23" t="s">
        <v>659</v>
      </c>
      <c r="S19" s="23" t="s">
        <v>659</v>
      </c>
      <c r="T19" s="23" t="s">
        <v>659</v>
      </c>
      <c r="U19" s="23"/>
    </row>
    <row r="20" spans="1:21" s="62" customFormat="1" ht="24" x14ac:dyDescent="0.25">
      <c r="A20" s="60" t="s">
        <v>667</v>
      </c>
      <c r="B20" s="23" t="s">
        <v>668</v>
      </c>
      <c r="C20" s="23" t="s">
        <v>669</v>
      </c>
      <c r="D20" s="23" t="s">
        <v>659</v>
      </c>
      <c r="E20" s="23" t="s">
        <v>659</v>
      </c>
      <c r="F20" s="23" t="s">
        <v>659</v>
      </c>
      <c r="G20" s="23" t="s">
        <v>659</v>
      </c>
      <c r="H20" s="23" t="s">
        <v>659</v>
      </c>
      <c r="I20" s="23" t="s">
        <v>659</v>
      </c>
      <c r="J20" s="23" t="s">
        <v>659</v>
      </c>
      <c r="K20" s="23" t="s">
        <v>659</v>
      </c>
      <c r="L20" s="23" t="s">
        <v>659</v>
      </c>
      <c r="M20" s="23" t="s">
        <v>659</v>
      </c>
      <c r="N20" s="23" t="s">
        <v>659</v>
      </c>
      <c r="O20" s="23" t="s">
        <v>659</v>
      </c>
      <c r="P20" s="23" t="s">
        <v>659</v>
      </c>
      <c r="Q20" s="23" t="s">
        <v>659</v>
      </c>
      <c r="R20" s="23" t="s">
        <v>659</v>
      </c>
      <c r="S20" s="23" t="s">
        <v>659</v>
      </c>
      <c r="T20" s="23" t="s">
        <v>659</v>
      </c>
      <c r="U20" s="23"/>
    </row>
    <row r="21" spans="1:21" s="12" customFormat="1" ht="12" x14ac:dyDescent="0.2">
      <c r="A21" s="196" t="s">
        <v>29</v>
      </c>
      <c r="B21" s="197"/>
      <c r="C21" s="198"/>
      <c r="D21" s="22"/>
      <c r="E21" s="20"/>
      <c r="F21" s="20"/>
      <c r="G21" s="20"/>
      <c r="H21" s="20"/>
      <c r="I21" s="20"/>
      <c r="J21" s="21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2"/>
    </row>
  </sheetData>
  <mergeCells count="18">
    <mergeCell ref="H9:I9"/>
    <mergeCell ref="R2:U2"/>
    <mergeCell ref="A3:U3"/>
    <mergeCell ref="H4:I4"/>
    <mergeCell ref="F6:O6"/>
    <mergeCell ref="F7:O7"/>
    <mergeCell ref="U14:U16"/>
    <mergeCell ref="E15:I15"/>
    <mergeCell ref="J15:O15"/>
    <mergeCell ref="A21:C21"/>
    <mergeCell ref="G11:Q11"/>
    <mergeCell ref="G12:Q12"/>
    <mergeCell ref="A14:A16"/>
    <mergeCell ref="B14:B16"/>
    <mergeCell ref="C14:C16"/>
    <mergeCell ref="D14:D16"/>
    <mergeCell ref="E14:O14"/>
    <mergeCell ref="P14:T15"/>
  </mergeCells>
  <pageMargins left="0.59055118110236227" right="0.39370078740157483" top="0.78740157480314965" bottom="0.39370078740157483" header="0.19685039370078741" footer="0.19685039370078741"/>
  <pageSetup paperSize="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21"/>
  <sheetViews>
    <sheetView view="pageBreakPreview" zoomScale="130" zoomScaleNormal="100" zoomScaleSheetLayoutView="130" workbookViewId="0">
      <selection activeCell="V18" sqref="V18"/>
    </sheetView>
  </sheetViews>
  <sheetFormatPr defaultColWidth="9.140625" defaultRowHeight="15.75" x14ac:dyDescent="0.25"/>
  <cols>
    <col min="1" max="1" width="5.28515625" style="5" customWidth="1"/>
    <col min="2" max="2" width="18.140625" style="5" customWidth="1"/>
    <col min="3" max="3" width="9" style="5" customWidth="1"/>
    <col min="4" max="45" width="4" style="5" customWidth="1"/>
    <col min="46" max="256" width="9.140625" style="5"/>
    <col min="257" max="257" width="5.28515625" style="5" customWidth="1"/>
    <col min="258" max="258" width="18.140625" style="5" customWidth="1"/>
    <col min="259" max="259" width="9" style="5" customWidth="1"/>
    <col min="260" max="301" width="4" style="5" customWidth="1"/>
    <col min="302" max="512" width="9.140625" style="5"/>
    <col min="513" max="513" width="5.28515625" style="5" customWidth="1"/>
    <col min="514" max="514" width="18.140625" style="5" customWidth="1"/>
    <col min="515" max="515" width="9" style="5" customWidth="1"/>
    <col min="516" max="557" width="4" style="5" customWidth="1"/>
    <col min="558" max="768" width="9.140625" style="5"/>
    <col min="769" max="769" width="5.28515625" style="5" customWidth="1"/>
    <col min="770" max="770" width="18.140625" style="5" customWidth="1"/>
    <col min="771" max="771" width="9" style="5" customWidth="1"/>
    <col min="772" max="813" width="4" style="5" customWidth="1"/>
    <col min="814" max="1024" width="9.140625" style="5"/>
    <col min="1025" max="1025" width="5.28515625" style="5" customWidth="1"/>
    <col min="1026" max="1026" width="18.140625" style="5" customWidth="1"/>
    <col min="1027" max="1027" width="9" style="5" customWidth="1"/>
    <col min="1028" max="1069" width="4" style="5" customWidth="1"/>
    <col min="1070" max="1280" width="9.140625" style="5"/>
    <col min="1281" max="1281" width="5.28515625" style="5" customWidth="1"/>
    <col min="1282" max="1282" width="18.140625" style="5" customWidth="1"/>
    <col min="1283" max="1283" width="9" style="5" customWidth="1"/>
    <col min="1284" max="1325" width="4" style="5" customWidth="1"/>
    <col min="1326" max="1536" width="9.140625" style="5"/>
    <col min="1537" max="1537" width="5.28515625" style="5" customWidth="1"/>
    <col min="1538" max="1538" width="18.140625" style="5" customWidth="1"/>
    <col min="1539" max="1539" width="9" style="5" customWidth="1"/>
    <col min="1540" max="1581" width="4" style="5" customWidth="1"/>
    <col min="1582" max="1792" width="9.140625" style="5"/>
    <col min="1793" max="1793" width="5.28515625" style="5" customWidth="1"/>
    <col min="1794" max="1794" width="18.140625" style="5" customWidth="1"/>
    <col min="1795" max="1795" width="9" style="5" customWidth="1"/>
    <col min="1796" max="1837" width="4" style="5" customWidth="1"/>
    <col min="1838" max="2048" width="9.140625" style="5"/>
    <col min="2049" max="2049" width="5.28515625" style="5" customWidth="1"/>
    <col min="2050" max="2050" width="18.140625" style="5" customWidth="1"/>
    <col min="2051" max="2051" width="9" style="5" customWidth="1"/>
    <col min="2052" max="2093" width="4" style="5" customWidth="1"/>
    <col min="2094" max="2304" width="9.140625" style="5"/>
    <col min="2305" max="2305" width="5.28515625" style="5" customWidth="1"/>
    <col min="2306" max="2306" width="18.140625" style="5" customWidth="1"/>
    <col min="2307" max="2307" width="9" style="5" customWidth="1"/>
    <col min="2308" max="2349" width="4" style="5" customWidth="1"/>
    <col min="2350" max="2560" width="9.140625" style="5"/>
    <col min="2561" max="2561" width="5.28515625" style="5" customWidth="1"/>
    <col min="2562" max="2562" width="18.140625" style="5" customWidth="1"/>
    <col min="2563" max="2563" width="9" style="5" customWidth="1"/>
    <col min="2564" max="2605" width="4" style="5" customWidth="1"/>
    <col min="2606" max="2816" width="9.140625" style="5"/>
    <col min="2817" max="2817" width="5.28515625" style="5" customWidth="1"/>
    <col min="2818" max="2818" width="18.140625" style="5" customWidth="1"/>
    <col min="2819" max="2819" width="9" style="5" customWidth="1"/>
    <col min="2820" max="2861" width="4" style="5" customWidth="1"/>
    <col min="2862" max="3072" width="9.140625" style="5"/>
    <col min="3073" max="3073" width="5.28515625" style="5" customWidth="1"/>
    <col min="3074" max="3074" width="18.140625" style="5" customWidth="1"/>
    <col min="3075" max="3075" width="9" style="5" customWidth="1"/>
    <col min="3076" max="3117" width="4" style="5" customWidth="1"/>
    <col min="3118" max="3328" width="9.140625" style="5"/>
    <col min="3329" max="3329" width="5.28515625" style="5" customWidth="1"/>
    <col min="3330" max="3330" width="18.140625" style="5" customWidth="1"/>
    <col min="3331" max="3331" width="9" style="5" customWidth="1"/>
    <col min="3332" max="3373" width="4" style="5" customWidth="1"/>
    <col min="3374" max="3584" width="9.140625" style="5"/>
    <col min="3585" max="3585" width="5.28515625" style="5" customWidth="1"/>
    <col min="3586" max="3586" width="18.140625" style="5" customWidth="1"/>
    <col min="3587" max="3587" width="9" style="5" customWidth="1"/>
    <col min="3588" max="3629" width="4" style="5" customWidth="1"/>
    <col min="3630" max="3840" width="9.140625" style="5"/>
    <col min="3841" max="3841" width="5.28515625" style="5" customWidth="1"/>
    <col min="3842" max="3842" width="18.140625" style="5" customWidth="1"/>
    <col min="3843" max="3843" width="9" style="5" customWidth="1"/>
    <col min="3844" max="3885" width="4" style="5" customWidth="1"/>
    <col min="3886" max="4096" width="9.140625" style="5"/>
    <col min="4097" max="4097" width="5.28515625" style="5" customWidth="1"/>
    <col min="4098" max="4098" width="18.140625" style="5" customWidth="1"/>
    <col min="4099" max="4099" width="9" style="5" customWidth="1"/>
    <col min="4100" max="4141" width="4" style="5" customWidth="1"/>
    <col min="4142" max="4352" width="9.140625" style="5"/>
    <col min="4353" max="4353" width="5.28515625" style="5" customWidth="1"/>
    <col min="4354" max="4354" width="18.140625" style="5" customWidth="1"/>
    <col min="4355" max="4355" width="9" style="5" customWidth="1"/>
    <col min="4356" max="4397" width="4" style="5" customWidth="1"/>
    <col min="4398" max="4608" width="9.140625" style="5"/>
    <col min="4609" max="4609" width="5.28515625" style="5" customWidth="1"/>
    <col min="4610" max="4610" width="18.140625" style="5" customWidth="1"/>
    <col min="4611" max="4611" width="9" style="5" customWidth="1"/>
    <col min="4612" max="4653" width="4" style="5" customWidth="1"/>
    <col min="4654" max="4864" width="9.140625" style="5"/>
    <col min="4865" max="4865" width="5.28515625" style="5" customWidth="1"/>
    <col min="4866" max="4866" width="18.140625" style="5" customWidth="1"/>
    <col min="4867" max="4867" width="9" style="5" customWidth="1"/>
    <col min="4868" max="4909" width="4" style="5" customWidth="1"/>
    <col min="4910" max="5120" width="9.140625" style="5"/>
    <col min="5121" max="5121" width="5.28515625" style="5" customWidth="1"/>
    <col min="5122" max="5122" width="18.140625" style="5" customWidth="1"/>
    <col min="5123" max="5123" width="9" style="5" customWidth="1"/>
    <col min="5124" max="5165" width="4" style="5" customWidth="1"/>
    <col min="5166" max="5376" width="9.140625" style="5"/>
    <col min="5377" max="5377" width="5.28515625" style="5" customWidth="1"/>
    <col min="5378" max="5378" width="18.140625" style="5" customWidth="1"/>
    <col min="5379" max="5379" width="9" style="5" customWidth="1"/>
    <col min="5380" max="5421" width="4" style="5" customWidth="1"/>
    <col min="5422" max="5632" width="9.140625" style="5"/>
    <col min="5633" max="5633" width="5.28515625" style="5" customWidth="1"/>
    <col min="5634" max="5634" width="18.140625" style="5" customWidth="1"/>
    <col min="5635" max="5635" width="9" style="5" customWidth="1"/>
    <col min="5636" max="5677" width="4" style="5" customWidth="1"/>
    <col min="5678" max="5888" width="9.140625" style="5"/>
    <col min="5889" max="5889" width="5.28515625" style="5" customWidth="1"/>
    <col min="5890" max="5890" width="18.140625" style="5" customWidth="1"/>
    <col min="5891" max="5891" width="9" style="5" customWidth="1"/>
    <col min="5892" max="5933" width="4" style="5" customWidth="1"/>
    <col min="5934" max="6144" width="9.140625" style="5"/>
    <col min="6145" max="6145" width="5.28515625" style="5" customWidth="1"/>
    <col min="6146" max="6146" width="18.140625" style="5" customWidth="1"/>
    <col min="6147" max="6147" width="9" style="5" customWidth="1"/>
    <col min="6148" max="6189" width="4" style="5" customWidth="1"/>
    <col min="6190" max="6400" width="9.140625" style="5"/>
    <col min="6401" max="6401" width="5.28515625" style="5" customWidth="1"/>
    <col min="6402" max="6402" width="18.140625" style="5" customWidth="1"/>
    <col min="6403" max="6403" width="9" style="5" customWidth="1"/>
    <col min="6404" max="6445" width="4" style="5" customWidth="1"/>
    <col min="6446" max="6656" width="9.140625" style="5"/>
    <col min="6657" max="6657" width="5.28515625" style="5" customWidth="1"/>
    <col min="6658" max="6658" width="18.140625" style="5" customWidth="1"/>
    <col min="6659" max="6659" width="9" style="5" customWidth="1"/>
    <col min="6660" max="6701" width="4" style="5" customWidth="1"/>
    <col min="6702" max="6912" width="9.140625" style="5"/>
    <col min="6913" max="6913" width="5.28515625" style="5" customWidth="1"/>
    <col min="6914" max="6914" width="18.140625" style="5" customWidth="1"/>
    <col min="6915" max="6915" width="9" style="5" customWidth="1"/>
    <col min="6916" max="6957" width="4" style="5" customWidth="1"/>
    <col min="6958" max="7168" width="9.140625" style="5"/>
    <col min="7169" max="7169" width="5.28515625" style="5" customWidth="1"/>
    <col min="7170" max="7170" width="18.140625" style="5" customWidth="1"/>
    <col min="7171" max="7171" width="9" style="5" customWidth="1"/>
    <col min="7172" max="7213" width="4" style="5" customWidth="1"/>
    <col min="7214" max="7424" width="9.140625" style="5"/>
    <col min="7425" max="7425" width="5.28515625" style="5" customWidth="1"/>
    <col min="7426" max="7426" width="18.140625" style="5" customWidth="1"/>
    <col min="7427" max="7427" width="9" style="5" customWidth="1"/>
    <col min="7428" max="7469" width="4" style="5" customWidth="1"/>
    <col min="7470" max="7680" width="9.140625" style="5"/>
    <col min="7681" max="7681" width="5.28515625" style="5" customWidth="1"/>
    <col min="7682" max="7682" width="18.140625" style="5" customWidth="1"/>
    <col min="7683" max="7683" width="9" style="5" customWidth="1"/>
    <col min="7684" max="7725" width="4" style="5" customWidth="1"/>
    <col min="7726" max="7936" width="9.140625" style="5"/>
    <col min="7937" max="7937" width="5.28515625" style="5" customWidth="1"/>
    <col min="7938" max="7938" width="18.140625" style="5" customWidth="1"/>
    <col min="7939" max="7939" width="9" style="5" customWidth="1"/>
    <col min="7940" max="7981" width="4" style="5" customWidth="1"/>
    <col min="7982" max="8192" width="9.140625" style="5"/>
    <col min="8193" max="8193" width="5.28515625" style="5" customWidth="1"/>
    <col min="8194" max="8194" width="18.140625" style="5" customWidth="1"/>
    <col min="8195" max="8195" width="9" style="5" customWidth="1"/>
    <col min="8196" max="8237" width="4" style="5" customWidth="1"/>
    <col min="8238" max="8448" width="9.140625" style="5"/>
    <col min="8449" max="8449" width="5.28515625" style="5" customWidth="1"/>
    <col min="8450" max="8450" width="18.140625" style="5" customWidth="1"/>
    <col min="8451" max="8451" width="9" style="5" customWidth="1"/>
    <col min="8452" max="8493" width="4" style="5" customWidth="1"/>
    <col min="8494" max="8704" width="9.140625" style="5"/>
    <col min="8705" max="8705" width="5.28515625" style="5" customWidth="1"/>
    <col min="8706" max="8706" width="18.140625" style="5" customWidth="1"/>
    <col min="8707" max="8707" width="9" style="5" customWidth="1"/>
    <col min="8708" max="8749" width="4" style="5" customWidth="1"/>
    <col min="8750" max="8960" width="9.140625" style="5"/>
    <col min="8961" max="8961" width="5.28515625" style="5" customWidth="1"/>
    <col min="8962" max="8962" width="18.140625" style="5" customWidth="1"/>
    <col min="8963" max="8963" width="9" style="5" customWidth="1"/>
    <col min="8964" max="9005" width="4" style="5" customWidth="1"/>
    <col min="9006" max="9216" width="9.140625" style="5"/>
    <col min="9217" max="9217" width="5.28515625" style="5" customWidth="1"/>
    <col min="9218" max="9218" width="18.140625" style="5" customWidth="1"/>
    <col min="9219" max="9219" width="9" style="5" customWidth="1"/>
    <col min="9220" max="9261" width="4" style="5" customWidth="1"/>
    <col min="9262" max="9472" width="9.140625" style="5"/>
    <col min="9473" max="9473" width="5.28515625" style="5" customWidth="1"/>
    <col min="9474" max="9474" width="18.140625" style="5" customWidth="1"/>
    <col min="9475" max="9475" width="9" style="5" customWidth="1"/>
    <col min="9476" max="9517" width="4" style="5" customWidth="1"/>
    <col min="9518" max="9728" width="9.140625" style="5"/>
    <col min="9729" max="9729" width="5.28515625" style="5" customWidth="1"/>
    <col min="9730" max="9730" width="18.140625" style="5" customWidth="1"/>
    <col min="9731" max="9731" width="9" style="5" customWidth="1"/>
    <col min="9732" max="9773" width="4" style="5" customWidth="1"/>
    <col min="9774" max="9984" width="9.140625" style="5"/>
    <col min="9985" max="9985" width="5.28515625" style="5" customWidth="1"/>
    <col min="9986" max="9986" width="18.140625" style="5" customWidth="1"/>
    <col min="9987" max="9987" width="9" style="5" customWidth="1"/>
    <col min="9988" max="10029" width="4" style="5" customWidth="1"/>
    <col min="10030" max="10240" width="9.140625" style="5"/>
    <col min="10241" max="10241" width="5.28515625" style="5" customWidth="1"/>
    <col min="10242" max="10242" width="18.140625" style="5" customWidth="1"/>
    <col min="10243" max="10243" width="9" style="5" customWidth="1"/>
    <col min="10244" max="10285" width="4" style="5" customWidth="1"/>
    <col min="10286" max="10496" width="9.140625" style="5"/>
    <col min="10497" max="10497" width="5.28515625" style="5" customWidth="1"/>
    <col min="10498" max="10498" width="18.140625" style="5" customWidth="1"/>
    <col min="10499" max="10499" width="9" style="5" customWidth="1"/>
    <col min="10500" max="10541" width="4" style="5" customWidth="1"/>
    <col min="10542" max="10752" width="9.140625" style="5"/>
    <col min="10753" max="10753" width="5.28515625" style="5" customWidth="1"/>
    <col min="10754" max="10754" width="18.140625" style="5" customWidth="1"/>
    <col min="10755" max="10755" width="9" style="5" customWidth="1"/>
    <col min="10756" max="10797" width="4" style="5" customWidth="1"/>
    <col min="10798" max="11008" width="9.140625" style="5"/>
    <col min="11009" max="11009" width="5.28515625" style="5" customWidth="1"/>
    <col min="11010" max="11010" width="18.140625" style="5" customWidth="1"/>
    <col min="11011" max="11011" width="9" style="5" customWidth="1"/>
    <col min="11012" max="11053" width="4" style="5" customWidth="1"/>
    <col min="11054" max="11264" width="9.140625" style="5"/>
    <col min="11265" max="11265" width="5.28515625" style="5" customWidth="1"/>
    <col min="11266" max="11266" width="18.140625" style="5" customWidth="1"/>
    <col min="11267" max="11267" width="9" style="5" customWidth="1"/>
    <col min="11268" max="11309" width="4" style="5" customWidth="1"/>
    <col min="11310" max="11520" width="9.140625" style="5"/>
    <col min="11521" max="11521" width="5.28515625" style="5" customWidth="1"/>
    <col min="11522" max="11522" width="18.140625" style="5" customWidth="1"/>
    <col min="11523" max="11523" width="9" style="5" customWidth="1"/>
    <col min="11524" max="11565" width="4" style="5" customWidth="1"/>
    <col min="11566" max="11776" width="9.140625" style="5"/>
    <col min="11777" max="11777" width="5.28515625" style="5" customWidth="1"/>
    <col min="11778" max="11778" width="18.140625" style="5" customWidth="1"/>
    <col min="11779" max="11779" width="9" style="5" customWidth="1"/>
    <col min="11780" max="11821" width="4" style="5" customWidth="1"/>
    <col min="11822" max="12032" width="9.140625" style="5"/>
    <col min="12033" max="12033" width="5.28515625" style="5" customWidth="1"/>
    <col min="12034" max="12034" width="18.140625" style="5" customWidth="1"/>
    <col min="12035" max="12035" width="9" style="5" customWidth="1"/>
    <col min="12036" max="12077" width="4" style="5" customWidth="1"/>
    <col min="12078" max="12288" width="9.140625" style="5"/>
    <col min="12289" max="12289" width="5.28515625" style="5" customWidth="1"/>
    <col min="12290" max="12290" width="18.140625" style="5" customWidth="1"/>
    <col min="12291" max="12291" width="9" style="5" customWidth="1"/>
    <col min="12292" max="12333" width="4" style="5" customWidth="1"/>
    <col min="12334" max="12544" width="9.140625" style="5"/>
    <col min="12545" max="12545" width="5.28515625" style="5" customWidth="1"/>
    <col min="12546" max="12546" width="18.140625" style="5" customWidth="1"/>
    <col min="12547" max="12547" width="9" style="5" customWidth="1"/>
    <col min="12548" max="12589" width="4" style="5" customWidth="1"/>
    <col min="12590" max="12800" width="9.140625" style="5"/>
    <col min="12801" max="12801" width="5.28515625" style="5" customWidth="1"/>
    <col min="12802" max="12802" width="18.140625" style="5" customWidth="1"/>
    <col min="12803" max="12803" width="9" style="5" customWidth="1"/>
    <col min="12804" max="12845" width="4" style="5" customWidth="1"/>
    <col min="12846" max="13056" width="9.140625" style="5"/>
    <col min="13057" max="13057" width="5.28515625" style="5" customWidth="1"/>
    <col min="13058" max="13058" width="18.140625" style="5" customWidth="1"/>
    <col min="13059" max="13059" width="9" style="5" customWidth="1"/>
    <col min="13060" max="13101" width="4" style="5" customWidth="1"/>
    <col min="13102" max="13312" width="9.140625" style="5"/>
    <col min="13313" max="13313" width="5.28515625" style="5" customWidth="1"/>
    <col min="13314" max="13314" width="18.140625" style="5" customWidth="1"/>
    <col min="13315" max="13315" width="9" style="5" customWidth="1"/>
    <col min="13316" max="13357" width="4" style="5" customWidth="1"/>
    <col min="13358" max="13568" width="9.140625" style="5"/>
    <col min="13569" max="13569" width="5.28515625" style="5" customWidth="1"/>
    <col min="13570" max="13570" width="18.140625" style="5" customWidth="1"/>
    <col min="13571" max="13571" width="9" style="5" customWidth="1"/>
    <col min="13572" max="13613" width="4" style="5" customWidth="1"/>
    <col min="13614" max="13824" width="9.140625" style="5"/>
    <col min="13825" max="13825" width="5.28515625" style="5" customWidth="1"/>
    <col min="13826" max="13826" width="18.140625" style="5" customWidth="1"/>
    <col min="13827" max="13827" width="9" style="5" customWidth="1"/>
    <col min="13828" max="13869" width="4" style="5" customWidth="1"/>
    <col min="13870" max="14080" width="9.140625" style="5"/>
    <col min="14081" max="14081" width="5.28515625" style="5" customWidth="1"/>
    <col min="14082" max="14082" width="18.140625" style="5" customWidth="1"/>
    <col min="14083" max="14083" width="9" style="5" customWidth="1"/>
    <col min="14084" max="14125" width="4" style="5" customWidth="1"/>
    <col min="14126" max="14336" width="9.140625" style="5"/>
    <col min="14337" max="14337" width="5.28515625" style="5" customWidth="1"/>
    <col min="14338" max="14338" width="18.140625" style="5" customWidth="1"/>
    <col min="14339" max="14339" width="9" style="5" customWidth="1"/>
    <col min="14340" max="14381" width="4" style="5" customWidth="1"/>
    <col min="14382" max="14592" width="9.140625" style="5"/>
    <col min="14593" max="14593" width="5.28515625" style="5" customWidth="1"/>
    <col min="14594" max="14594" width="18.140625" style="5" customWidth="1"/>
    <col min="14595" max="14595" width="9" style="5" customWidth="1"/>
    <col min="14596" max="14637" width="4" style="5" customWidth="1"/>
    <col min="14638" max="14848" width="9.140625" style="5"/>
    <col min="14849" max="14849" width="5.28515625" style="5" customWidth="1"/>
    <col min="14850" max="14850" width="18.140625" style="5" customWidth="1"/>
    <col min="14851" max="14851" width="9" style="5" customWidth="1"/>
    <col min="14852" max="14893" width="4" style="5" customWidth="1"/>
    <col min="14894" max="15104" width="9.140625" style="5"/>
    <col min="15105" max="15105" width="5.28515625" style="5" customWidth="1"/>
    <col min="15106" max="15106" width="18.140625" style="5" customWidth="1"/>
    <col min="15107" max="15107" width="9" style="5" customWidth="1"/>
    <col min="15108" max="15149" width="4" style="5" customWidth="1"/>
    <col min="15150" max="15360" width="9.140625" style="5"/>
    <col min="15361" max="15361" width="5.28515625" style="5" customWidth="1"/>
    <col min="15362" max="15362" width="18.140625" style="5" customWidth="1"/>
    <col min="15363" max="15363" width="9" style="5" customWidth="1"/>
    <col min="15364" max="15405" width="4" style="5" customWidth="1"/>
    <col min="15406" max="15616" width="9.140625" style="5"/>
    <col min="15617" max="15617" width="5.28515625" style="5" customWidth="1"/>
    <col min="15618" max="15618" width="18.140625" style="5" customWidth="1"/>
    <col min="15619" max="15619" width="9" style="5" customWidth="1"/>
    <col min="15620" max="15661" width="4" style="5" customWidth="1"/>
    <col min="15662" max="15872" width="9.140625" style="5"/>
    <col min="15873" max="15873" width="5.28515625" style="5" customWidth="1"/>
    <col min="15874" max="15874" width="18.140625" style="5" customWidth="1"/>
    <col min="15875" max="15875" width="9" style="5" customWidth="1"/>
    <col min="15876" max="15917" width="4" style="5" customWidth="1"/>
    <col min="15918" max="16128" width="9.140625" style="5"/>
    <col min="16129" max="16129" width="5.28515625" style="5" customWidth="1"/>
    <col min="16130" max="16130" width="18.140625" style="5" customWidth="1"/>
    <col min="16131" max="16131" width="9" style="5" customWidth="1"/>
    <col min="16132" max="16173" width="4" style="5" customWidth="1"/>
    <col min="16174" max="16384" width="9.140625" style="5"/>
  </cols>
  <sheetData>
    <row r="1" spans="1:45" s="1" customFormat="1" ht="10.5" x14ac:dyDescent="0.2">
      <c r="AS1" s="2" t="s">
        <v>75</v>
      </c>
    </row>
    <row r="2" spans="1:45" s="1" customFormat="1" ht="19.5" customHeight="1" x14ac:dyDescent="0.2">
      <c r="AO2" s="168" t="s">
        <v>1</v>
      </c>
      <c r="AP2" s="168"/>
      <c r="AQ2" s="168"/>
      <c r="AR2" s="168"/>
      <c r="AS2" s="168"/>
    </row>
    <row r="3" spans="1:45" s="1" customFormat="1" ht="10.5" x14ac:dyDescent="0.2">
      <c r="A3" s="236" t="s">
        <v>76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</row>
    <row r="4" spans="1:45" s="1" customFormat="1" ht="10.5" x14ac:dyDescent="0.2">
      <c r="T4" s="2" t="s">
        <v>3</v>
      </c>
      <c r="U4" s="235" t="str">
        <f>'Ф. 1'!$J$4</f>
        <v>2024</v>
      </c>
      <c r="V4" s="235"/>
    </row>
    <row r="5" spans="1:45" ht="9" customHeight="1" x14ac:dyDescent="0.25"/>
    <row r="6" spans="1:45" s="1" customFormat="1" ht="10.5" x14ac:dyDescent="0.2">
      <c r="R6" s="2" t="s">
        <v>4</v>
      </c>
      <c r="S6" s="237" t="str">
        <f>'Ф. 1'!$H$6</f>
        <v>Общество с ограниченной ответственностью "Жилищно-коммунальные системы"</v>
      </c>
      <c r="T6" s="237"/>
      <c r="U6" s="237"/>
      <c r="V6" s="237"/>
      <c r="W6" s="237"/>
      <c r="X6" s="237"/>
      <c r="Y6" s="237"/>
      <c r="Z6" s="237"/>
      <c r="AA6" s="237"/>
      <c r="AB6" s="237"/>
      <c r="AC6" s="237"/>
    </row>
    <row r="7" spans="1:45" s="32" customFormat="1" ht="10.5" customHeight="1" x14ac:dyDescent="0.15">
      <c r="S7" s="238" t="s">
        <v>5</v>
      </c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33"/>
      <c r="AE7" s="33"/>
    </row>
    <row r="8" spans="1:45" ht="9" customHeight="1" x14ac:dyDescent="0.25"/>
    <row r="9" spans="1:45" s="1" customFormat="1" ht="10.5" x14ac:dyDescent="0.2">
      <c r="U9" s="2" t="s">
        <v>6</v>
      </c>
      <c r="V9" s="235" t="str">
        <f>'Ф. 1'!$K$9</f>
        <v>2025</v>
      </c>
      <c r="W9" s="235"/>
      <c r="X9" s="1" t="s">
        <v>7</v>
      </c>
    </row>
    <row r="10" spans="1:45" ht="9" customHeight="1" x14ac:dyDescent="0.25"/>
    <row r="11" spans="1:45" s="1" customFormat="1" ht="10.5" x14ac:dyDescent="0.2">
      <c r="S11" s="2" t="s">
        <v>8</v>
      </c>
      <c r="T11" s="225" t="str">
        <f>'Ф. 1'!$K$11</f>
        <v xml:space="preserve">Приказом Министра Энергетики Московской области  № 46 от 16.12.2021 г.  </v>
      </c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</row>
    <row r="12" spans="1:45" s="32" customFormat="1" ht="8.25" x14ac:dyDescent="0.15">
      <c r="T12" s="226" t="s">
        <v>9</v>
      </c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</row>
    <row r="13" spans="1:45" s="1" customFormat="1" ht="9" customHeight="1" x14ac:dyDescent="0.2">
      <c r="G13" s="7"/>
      <c r="H13" s="7"/>
      <c r="I13" s="7"/>
      <c r="J13" s="7"/>
      <c r="K13" s="7"/>
      <c r="L13" s="7"/>
      <c r="M13" s="7"/>
      <c r="N13" s="7"/>
      <c r="O13" s="7"/>
    </row>
    <row r="14" spans="1:45" s="32" customFormat="1" ht="15" customHeight="1" x14ac:dyDescent="0.15">
      <c r="A14" s="227" t="s">
        <v>35</v>
      </c>
      <c r="B14" s="227" t="s">
        <v>36</v>
      </c>
      <c r="C14" s="227" t="s">
        <v>12</v>
      </c>
      <c r="D14" s="229" t="s">
        <v>77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1"/>
    </row>
    <row r="15" spans="1:45" s="32" customFormat="1" ht="65.25" customHeight="1" x14ac:dyDescent="0.15">
      <c r="A15" s="228"/>
      <c r="B15" s="228"/>
      <c r="C15" s="228"/>
      <c r="D15" s="232" t="s">
        <v>78</v>
      </c>
      <c r="E15" s="233"/>
      <c r="F15" s="233"/>
      <c r="G15" s="233"/>
      <c r="H15" s="233"/>
      <c r="I15" s="234"/>
      <c r="J15" s="232" t="s">
        <v>79</v>
      </c>
      <c r="K15" s="233"/>
      <c r="L15" s="233"/>
      <c r="M15" s="233"/>
      <c r="N15" s="233"/>
      <c r="O15" s="234"/>
      <c r="P15" s="232" t="s">
        <v>80</v>
      </c>
      <c r="Q15" s="233"/>
      <c r="R15" s="233"/>
      <c r="S15" s="233"/>
      <c r="T15" s="233"/>
      <c r="U15" s="234"/>
      <c r="V15" s="232" t="s">
        <v>81</v>
      </c>
      <c r="W15" s="233"/>
      <c r="X15" s="233"/>
      <c r="Y15" s="233"/>
      <c r="Z15" s="233"/>
      <c r="AA15" s="234"/>
      <c r="AB15" s="232" t="s">
        <v>82</v>
      </c>
      <c r="AC15" s="233"/>
      <c r="AD15" s="233"/>
      <c r="AE15" s="233"/>
      <c r="AF15" s="233"/>
      <c r="AG15" s="234"/>
      <c r="AH15" s="232" t="s">
        <v>83</v>
      </c>
      <c r="AI15" s="233"/>
      <c r="AJ15" s="233"/>
      <c r="AK15" s="233"/>
      <c r="AL15" s="233"/>
      <c r="AM15" s="234"/>
      <c r="AN15" s="232" t="s">
        <v>84</v>
      </c>
      <c r="AO15" s="233"/>
      <c r="AP15" s="233"/>
      <c r="AQ15" s="233"/>
      <c r="AR15" s="233"/>
      <c r="AS15" s="234"/>
    </row>
    <row r="16" spans="1:45" s="32" customFormat="1" ht="60" customHeight="1" x14ac:dyDescent="0.15">
      <c r="A16" s="228"/>
      <c r="B16" s="228"/>
      <c r="C16" s="228"/>
      <c r="D16" s="223" t="s">
        <v>85</v>
      </c>
      <c r="E16" s="224"/>
      <c r="F16" s="223" t="s">
        <v>85</v>
      </c>
      <c r="G16" s="224"/>
      <c r="H16" s="223" t="s">
        <v>86</v>
      </c>
      <c r="I16" s="224"/>
      <c r="J16" s="223" t="s">
        <v>85</v>
      </c>
      <c r="K16" s="224"/>
      <c r="L16" s="223" t="s">
        <v>85</v>
      </c>
      <c r="M16" s="224"/>
      <c r="N16" s="223" t="s">
        <v>86</v>
      </c>
      <c r="O16" s="224"/>
      <c r="P16" s="223" t="s">
        <v>85</v>
      </c>
      <c r="Q16" s="224"/>
      <c r="R16" s="223" t="s">
        <v>85</v>
      </c>
      <c r="S16" s="224"/>
      <c r="T16" s="223" t="s">
        <v>86</v>
      </c>
      <c r="U16" s="224"/>
      <c r="V16" s="223" t="s">
        <v>85</v>
      </c>
      <c r="W16" s="224"/>
      <c r="X16" s="223" t="s">
        <v>85</v>
      </c>
      <c r="Y16" s="224"/>
      <c r="Z16" s="223" t="s">
        <v>86</v>
      </c>
      <c r="AA16" s="224"/>
      <c r="AB16" s="223" t="s">
        <v>85</v>
      </c>
      <c r="AC16" s="224"/>
      <c r="AD16" s="223" t="s">
        <v>85</v>
      </c>
      <c r="AE16" s="224"/>
      <c r="AF16" s="223" t="s">
        <v>86</v>
      </c>
      <c r="AG16" s="224"/>
      <c r="AH16" s="223" t="s">
        <v>85</v>
      </c>
      <c r="AI16" s="224"/>
      <c r="AJ16" s="223" t="s">
        <v>85</v>
      </c>
      <c r="AK16" s="224"/>
      <c r="AL16" s="223" t="s">
        <v>86</v>
      </c>
      <c r="AM16" s="224"/>
      <c r="AN16" s="223" t="s">
        <v>85</v>
      </c>
      <c r="AO16" s="224"/>
      <c r="AP16" s="223" t="s">
        <v>85</v>
      </c>
      <c r="AQ16" s="224"/>
      <c r="AR16" s="223" t="s">
        <v>86</v>
      </c>
      <c r="AS16" s="224"/>
    </row>
    <row r="17" spans="1:45" s="32" customFormat="1" ht="24" customHeight="1" x14ac:dyDescent="0.15">
      <c r="A17" s="228"/>
      <c r="B17" s="228"/>
      <c r="C17" s="228"/>
      <c r="D17" s="34" t="s">
        <v>16</v>
      </c>
      <c r="E17" s="34" t="s">
        <v>17</v>
      </c>
      <c r="F17" s="34" t="s">
        <v>16</v>
      </c>
      <c r="G17" s="34" t="s">
        <v>17</v>
      </c>
      <c r="H17" s="34" t="s">
        <v>16</v>
      </c>
      <c r="I17" s="34" t="s">
        <v>17</v>
      </c>
      <c r="J17" s="34" t="s">
        <v>16</v>
      </c>
      <c r="K17" s="34" t="s">
        <v>17</v>
      </c>
      <c r="L17" s="34" t="s">
        <v>16</v>
      </c>
      <c r="M17" s="34" t="s">
        <v>17</v>
      </c>
      <c r="N17" s="34" t="s">
        <v>16</v>
      </c>
      <c r="O17" s="34" t="s">
        <v>17</v>
      </c>
      <c r="P17" s="34" t="s">
        <v>16</v>
      </c>
      <c r="Q17" s="34" t="s">
        <v>17</v>
      </c>
      <c r="R17" s="34" t="s">
        <v>16</v>
      </c>
      <c r="S17" s="34" t="s">
        <v>17</v>
      </c>
      <c r="T17" s="34" t="s">
        <v>16</v>
      </c>
      <c r="U17" s="34" t="s">
        <v>17</v>
      </c>
      <c r="V17" s="34" t="s">
        <v>16</v>
      </c>
      <c r="W17" s="34" t="s">
        <v>17</v>
      </c>
      <c r="X17" s="34" t="s">
        <v>16</v>
      </c>
      <c r="Y17" s="34" t="s">
        <v>17</v>
      </c>
      <c r="Z17" s="34" t="s">
        <v>16</v>
      </c>
      <c r="AA17" s="34" t="s">
        <v>17</v>
      </c>
      <c r="AB17" s="34" t="s">
        <v>16</v>
      </c>
      <c r="AC17" s="34" t="s">
        <v>17</v>
      </c>
      <c r="AD17" s="34" t="s">
        <v>16</v>
      </c>
      <c r="AE17" s="34" t="s">
        <v>17</v>
      </c>
      <c r="AF17" s="34" t="s">
        <v>16</v>
      </c>
      <c r="AG17" s="34" t="s">
        <v>17</v>
      </c>
      <c r="AH17" s="34" t="s">
        <v>16</v>
      </c>
      <c r="AI17" s="34" t="s">
        <v>17</v>
      </c>
      <c r="AJ17" s="34" t="s">
        <v>16</v>
      </c>
      <c r="AK17" s="34" t="s">
        <v>17</v>
      </c>
      <c r="AL17" s="34" t="s">
        <v>16</v>
      </c>
      <c r="AM17" s="34" t="s">
        <v>17</v>
      </c>
      <c r="AN17" s="34" t="s">
        <v>16</v>
      </c>
      <c r="AO17" s="34" t="s">
        <v>17</v>
      </c>
      <c r="AP17" s="34" t="s">
        <v>16</v>
      </c>
      <c r="AQ17" s="34" t="s">
        <v>17</v>
      </c>
      <c r="AR17" s="34" t="s">
        <v>16</v>
      </c>
      <c r="AS17" s="34" t="s">
        <v>17</v>
      </c>
    </row>
    <row r="18" spans="1:45" s="32" customFormat="1" ht="8.25" x14ac:dyDescent="0.15">
      <c r="A18" s="35">
        <v>1</v>
      </c>
      <c r="B18" s="35">
        <v>2</v>
      </c>
      <c r="C18" s="35">
        <v>3</v>
      </c>
      <c r="D18" s="35" t="s">
        <v>87</v>
      </c>
      <c r="E18" s="35" t="s">
        <v>88</v>
      </c>
      <c r="F18" s="35" t="s">
        <v>89</v>
      </c>
      <c r="G18" s="35" t="s">
        <v>90</v>
      </c>
      <c r="H18" s="35" t="s">
        <v>91</v>
      </c>
      <c r="I18" s="35" t="s">
        <v>91</v>
      </c>
      <c r="J18" s="35" t="s">
        <v>92</v>
      </c>
      <c r="K18" s="35" t="s">
        <v>93</v>
      </c>
      <c r="L18" s="35" t="s">
        <v>94</v>
      </c>
      <c r="M18" s="35" t="s">
        <v>95</v>
      </c>
      <c r="N18" s="35" t="s">
        <v>96</v>
      </c>
      <c r="O18" s="35" t="s">
        <v>96</v>
      </c>
      <c r="P18" s="35" t="s">
        <v>97</v>
      </c>
      <c r="Q18" s="35" t="s">
        <v>98</v>
      </c>
      <c r="R18" s="35" t="s">
        <v>99</v>
      </c>
      <c r="S18" s="35" t="s">
        <v>100</v>
      </c>
      <c r="T18" s="35" t="s">
        <v>101</v>
      </c>
      <c r="U18" s="35" t="s">
        <v>101</v>
      </c>
      <c r="V18" s="35" t="s">
        <v>102</v>
      </c>
      <c r="W18" s="35" t="s">
        <v>103</v>
      </c>
      <c r="X18" s="35" t="s">
        <v>104</v>
      </c>
      <c r="Y18" s="35" t="s">
        <v>105</v>
      </c>
      <c r="Z18" s="35" t="s">
        <v>106</v>
      </c>
      <c r="AA18" s="35" t="s">
        <v>106</v>
      </c>
      <c r="AB18" s="35" t="s">
        <v>107</v>
      </c>
      <c r="AC18" s="35" t="s">
        <v>108</v>
      </c>
      <c r="AD18" s="35" t="s">
        <v>109</v>
      </c>
      <c r="AE18" s="35" t="s">
        <v>110</v>
      </c>
      <c r="AF18" s="35" t="s">
        <v>111</v>
      </c>
      <c r="AG18" s="35" t="s">
        <v>111</v>
      </c>
      <c r="AH18" s="35" t="s">
        <v>112</v>
      </c>
      <c r="AI18" s="35" t="s">
        <v>113</v>
      </c>
      <c r="AJ18" s="35" t="s">
        <v>114</v>
      </c>
      <c r="AK18" s="35" t="s">
        <v>115</v>
      </c>
      <c r="AL18" s="35" t="s">
        <v>116</v>
      </c>
      <c r="AM18" s="35" t="s">
        <v>116</v>
      </c>
      <c r="AN18" s="35" t="s">
        <v>117</v>
      </c>
      <c r="AO18" s="35" t="s">
        <v>118</v>
      </c>
      <c r="AP18" s="35" t="s">
        <v>119</v>
      </c>
      <c r="AQ18" s="35" t="s">
        <v>120</v>
      </c>
      <c r="AR18" s="35" t="s">
        <v>121</v>
      </c>
      <c r="AS18" s="35" t="s">
        <v>121</v>
      </c>
    </row>
    <row r="19" spans="1:45" s="32" customFormat="1" ht="57.75" x14ac:dyDescent="0.15">
      <c r="A19" s="49" t="s">
        <v>611</v>
      </c>
      <c r="B19" s="49" t="s">
        <v>662</v>
      </c>
      <c r="C19" s="49" t="s">
        <v>663</v>
      </c>
      <c r="D19" s="71" t="s">
        <v>659</v>
      </c>
      <c r="E19" s="71" t="s">
        <v>659</v>
      </c>
      <c r="F19" s="71" t="s">
        <v>659</v>
      </c>
      <c r="G19" s="71" t="s">
        <v>659</v>
      </c>
      <c r="H19" s="71" t="s">
        <v>659</v>
      </c>
      <c r="I19" s="71" t="s">
        <v>659</v>
      </c>
      <c r="J19" s="71" t="s">
        <v>659</v>
      </c>
      <c r="K19" s="71" t="s">
        <v>659</v>
      </c>
      <c r="L19" s="71" t="s">
        <v>659</v>
      </c>
      <c r="M19" s="71" t="s">
        <v>659</v>
      </c>
      <c r="N19" s="71" t="s">
        <v>659</v>
      </c>
      <c r="O19" s="71" t="s">
        <v>659</v>
      </c>
      <c r="P19" s="71" t="s">
        <v>659</v>
      </c>
      <c r="Q19" s="71" t="s">
        <v>659</v>
      </c>
      <c r="R19" s="71" t="s">
        <v>659</v>
      </c>
      <c r="S19" s="71" t="s">
        <v>659</v>
      </c>
      <c r="T19" s="71" t="s">
        <v>659</v>
      </c>
      <c r="U19" s="71" t="s">
        <v>659</v>
      </c>
      <c r="V19" s="71" t="s">
        <v>659</v>
      </c>
      <c r="W19" s="71" t="s">
        <v>659</v>
      </c>
      <c r="X19" s="71" t="s">
        <v>659</v>
      </c>
      <c r="Y19" s="71" t="s">
        <v>659</v>
      </c>
      <c r="Z19" s="71" t="s">
        <v>659</v>
      </c>
      <c r="AA19" s="71" t="s">
        <v>659</v>
      </c>
      <c r="AB19" s="71" t="s">
        <v>659</v>
      </c>
      <c r="AC19" s="71" t="s">
        <v>659</v>
      </c>
      <c r="AD19" s="71" t="s">
        <v>659</v>
      </c>
      <c r="AE19" s="71" t="s">
        <v>659</v>
      </c>
      <c r="AF19" s="71" t="s">
        <v>659</v>
      </c>
      <c r="AG19" s="71" t="s">
        <v>659</v>
      </c>
      <c r="AH19" s="71" t="s">
        <v>659</v>
      </c>
      <c r="AI19" s="71" t="s">
        <v>659</v>
      </c>
      <c r="AJ19" s="71" t="s">
        <v>659</v>
      </c>
      <c r="AK19" s="71" t="s">
        <v>659</v>
      </c>
      <c r="AL19" s="71" t="s">
        <v>659</v>
      </c>
      <c r="AM19" s="71" t="s">
        <v>659</v>
      </c>
      <c r="AN19" s="71" t="s">
        <v>659</v>
      </c>
      <c r="AO19" s="71" t="s">
        <v>659</v>
      </c>
      <c r="AP19" s="71" t="s">
        <v>659</v>
      </c>
      <c r="AQ19" s="71" t="s">
        <v>659</v>
      </c>
      <c r="AR19" s="71" t="s">
        <v>659</v>
      </c>
      <c r="AS19" s="71" t="s">
        <v>659</v>
      </c>
    </row>
    <row r="20" spans="1:45" s="32" customFormat="1" ht="8.25" x14ac:dyDescent="0.15">
      <c r="A20" s="69" t="s">
        <v>664</v>
      </c>
      <c r="B20" s="70" t="s">
        <v>665</v>
      </c>
      <c r="C20" s="49" t="s">
        <v>666</v>
      </c>
      <c r="D20" s="71" t="s">
        <v>659</v>
      </c>
      <c r="E20" s="71" t="s">
        <v>659</v>
      </c>
      <c r="F20" s="71" t="s">
        <v>659</v>
      </c>
      <c r="G20" s="71" t="s">
        <v>659</v>
      </c>
      <c r="H20" s="71" t="s">
        <v>659</v>
      </c>
      <c r="I20" s="71" t="s">
        <v>659</v>
      </c>
      <c r="J20" s="71" t="s">
        <v>659</v>
      </c>
      <c r="K20" s="71" t="s">
        <v>659</v>
      </c>
      <c r="L20" s="71" t="s">
        <v>659</v>
      </c>
      <c r="M20" s="71" t="s">
        <v>659</v>
      </c>
      <c r="N20" s="71" t="s">
        <v>659</v>
      </c>
      <c r="O20" s="71" t="s">
        <v>659</v>
      </c>
      <c r="P20" s="71" t="s">
        <v>659</v>
      </c>
      <c r="Q20" s="71" t="s">
        <v>659</v>
      </c>
      <c r="R20" s="71" t="s">
        <v>659</v>
      </c>
      <c r="S20" s="71" t="s">
        <v>659</v>
      </c>
      <c r="T20" s="71" t="s">
        <v>659</v>
      </c>
      <c r="U20" s="71" t="s">
        <v>659</v>
      </c>
      <c r="V20" s="71" t="s">
        <v>659</v>
      </c>
      <c r="W20" s="71" t="s">
        <v>659</v>
      </c>
      <c r="X20" s="71" t="s">
        <v>659</v>
      </c>
      <c r="Y20" s="71" t="s">
        <v>659</v>
      </c>
      <c r="Z20" s="71" t="s">
        <v>659</v>
      </c>
      <c r="AA20" s="71" t="s">
        <v>659</v>
      </c>
      <c r="AB20" s="71" t="s">
        <v>659</v>
      </c>
      <c r="AC20" s="71" t="s">
        <v>659</v>
      </c>
      <c r="AD20" s="71" t="s">
        <v>659</v>
      </c>
      <c r="AE20" s="71" t="s">
        <v>659</v>
      </c>
      <c r="AF20" s="71" t="s">
        <v>659</v>
      </c>
      <c r="AG20" s="71" t="s">
        <v>659</v>
      </c>
      <c r="AH20" s="71" t="s">
        <v>659</v>
      </c>
      <c r="AI20" s="71" t="s">
        <v>659</v>
      </c>
      <c r="AJ20" s="71" t="s">
        <v>659</v>
      </c>
      <c r="AK20" s="71" t="s">
        <v>659</v>
      </c>
      <c r="AL20" s="71" t="s">
        <v>659</v>
      </c>
      <c r="AM20" s="71" t="s">
        <v>659</v>
      </c>
      <c r="AN20" s="71" t="s">
        <v>659</v>
      </c>
      <c r="AO20" s="71" t="s">
        <v>659</v>
      </c>
      <c r="AP20" s="71" t="s">
        <v>659</v>
      </c>
      <c r="AQ20" s="71" t="s">
        <v>659</v>
      </c>
      <c r="AR20" s="71" t="s">
        <v>659</v>
      </c>
      <c r="AS20" s="71" t="s">
        <v>659</v>
      </c>
    </row>
    <row r="21" spans="1:45" s="32" customFormat="1" ht="24.75" x14ac:dyDescent="0.15">
      <c r="A21" s="69" t="s">
        <v>667</v>
      </c>
      <c r="B21" s="70" t="s">
        <v>668</v>
      </c>
      <c r="C21" s="49" t="s">
        <v>669</v>
      </c>
      <c r="D21" s="71" t="s">
        <v>659</v>
      </c>
      <c r="E21" s="71" t="s">
        <v>659</v>
      </c>
      <c r="F21" s="71" t="s">
        <v>659</v>
      </c>
      <c r="G21" s="71" t="s">
        <v>659</v>
      </c>
      <c r="H21" s="71" t="s">
        <v>659</v>
      </c>
      <c r="I21" s="71" t="s">
        <v>659</v>
      </c>
      <c r="J21" s="71" t="s">
        <v>659</v>
      </c>
      <c r="K21" s="71" t="s">
        <v>659</v>
      </c>
      <c r="L21" s="71" t="s">
        <v>659</v>
      </c>
      <c r="M21" s="71" t="s">
        <v>659</v>
      </c>
      <c r="N21" s="71" t="s">
        <v>659</v>
      </c>
      <c r="O21" s="71" t="s">
        <v>659</v>
      </c>
      <c r="P21" s="71" t="s">
        <v>659</v>
      </c>
      <c r="Q21" s="71" t="s">
        <v>659</v>
      </c>
      <c r="R21" s="71" t="s">
        <v>659</v>
      </c>
      <c r="S21" s="71" t="s">
        <v>659</v>
      </c>
      <c r="T21" s="71" t="s">
        <v>659</v>
      </c>
      <c r="U21" s="71" t="s">
        <v>659</v>
      </c>
      <c r="V21" s="71" t="s">
        <v>659</v>
      </c>
      <c r="W21" s="71" t="s">
        <v>659</v>
      </c>
      <c r="X21" s="71" t="s">
        <v>659</v>
      </c>
      <c r="Y21" s="71" t="s">
        <v>659</v>
      </c>
      <c r="Z21" s="71" t="s">
        <v>659</v>
      </c>
      <c r="AA21" s="71" t="s">
        <v>659</v>
      </c>
      <c r="AB21" s="71" t="s">
        <v>659</v>
      </c>
      <c r="AC21" s="71" t="s">
        <v>659</v>
      </c>
      <c r="AD21" s="71" t="s">
        <v>659</v>
      </c>
      <c r="AE21" s="71" t="s">
        <v>659</v>
      </c>
      <c r="AF21" s="71" t="s">
        <v>659</v>
      </c>
      <c r="AG21" s="71" t="s">
        <v>659</v>
      </c>
      <c r="AH21" s="71" t="s">
        <v>659</v>
      </c>
      <c r="AI21" s="71" t="s">
        <v>659</v>
      </c>
      <c r="AJ21" s="71" t="s">
        <v>659</v>
      </c>
      <c r="AK21" s="71" t="s">
        <v>659</v>
      </c>
      <c r="AL21" s="71" t="s">
        <v>659</v>
      </c>
      <c r="AM21" s="71" t="s">
        <v>659</v>
      </c>
      <c r="AN21" s="71" t="s">
        <v>659</v>
      </c>
      <c r="AO21" s="71" t="s">
        <v>659</v>
      </c>
      <c r="AP21" s="71" t="s">
        <v>659</v>
      </c>
      <c r="AQ21" s="71" t="s">
        <v>659</v>
      </c>
      <c r="AR21" s="71" t="s">
        <v>659</v>
      </c>
      <c r="AS21" s="71" t="s">
        <v>659</v>
      </c>
    </row>
  </sheetData>
  <mergeCells count="40">
    <mergeCell ref="V9:W9"/>
    <mergeCell ref="AO2:AS2"/>
    <mergeCell ref="A3:AS3"/>
    <mergeCell ref="U4:V4"/>
    <mergeCell ref="S6:AC6"/>
    <mergeCell ref="S7:AC7"/>
    <mergeCell ref="T11:AG11"/>
    <mergeCell ref="T12:AG12"/>
    <mergeCell ref="A14:A17"/>
    <mergeCell ref="B14:B17"/>
    <mergeCell ref="C14:C17"/>
    <mergeCell ref="D14:AS14"/>
    <mergeCell ref="D15:I15"/>
    <mergeCell ref="J15:O15"/>
    <mergeCell ref="P15:U15"/>
    <mergeCell ref="V15:AA15"/>
    <mergeCell ref="AB16:AC16"/>
    <mergeCell ref="AB15:AG15"/>
    <mergeCell ref="AH15:AM15"/>
    <mergeCell ref="AN15:AS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P16:AQ16"/>
    <mergeCell ref="AR16:AS16"/>
    <mergeCell ref="AD16:AE16"/>
    <mergeCell ref="AF16:AG16"/>
    <mergeCell ref="AH16:AI16"/>
    <mergeCell ref="AJ16:AK16"/>
    <mergeCell ref="AL16:AM16"/>
    <mergeCell ref="AN16:AO16"/>
  </mergeCells>
  <pageMargins left="0.39370078740157483" right="0.39370078740157483" top="0.78740157480314965" bottom="0.39370078740157483" header="0.19685039370078741" footer="0.19685039370078741"/>
  <pageSetup paperSize="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M24"/>
  <sheetViews>
    <sheetView view="pageBreakPreview" zoomScaleNormal="100" zoomScaleSheetLayoutView="100" workbookViewId="0">
      <selection activeCell="V18" sqref="V18"/>
    </sheetView>
  </sheetViews>
  <sheetFormatPr defaultColWidth="9.140625" defaultRowHeight="15.75" x14ac:dyDescent="0.25"/>
  <cols>
    <col min="1" max="1" width="8.140625" style="5" customWidth="1"/>
    <col min="2" max="2" width="29.85546875" style="5" customWidth="1"/>
    <col min="3" max="3" width="13" style="5" customWidth="1"/>
    <col min="4" max="4" width="16.7109375" style="5" customWidth="1"/>
    <col min="5" max="5" width="21.42578125" style="5" customWidth="1"/>
    <col min="6" max="7" width="11.28515625" style="5" customWidth="1"/>
    <col min="8" max="8" width="13.7109375" style="5" customWidth="1"/>
    <col min="9" max="9" width="15.28515625" style="5" customWidth="1"/>
    <col min="10" max="10" width="13.7109375" style="5" customWidth="1"/>
    <col min="11" max="11" width="15.28515625" style="5" customWidth="1"/>
    <col min="12" max="12" width="13.7109375" style="5" customWidth="1"/>
    <col min="13" max="13" width="15.28515625" style="5" customWidth="1"/>
    <col min="14" max="256" width="9.140625" style="5"/>
    <col min="257" max="257" width="8.140625" style="5" customWidth="1"/>
    <col min="258" max="258" width="29.85546875" style="5" customWidth="1"/>
    <col min="259" max="259" width="13" style="5" customWidth="1"/>
    <col min="260" max="260" width="16.7109375" style="5" customWidth="1"/>
    <col min="261" max="261" width="21.42578125" style="5" customWidth="1"/>
    <col min="262" max="263" width="11.28515625" style="5" customWidth="1"/>
    <col min="264" max="264" width="13.7109375" style="5" customWidth="1"/>
    <col min="265" max="265" width="15.28515625" style="5" customWidth="1"/>
    <col min="266" max="266" width="13.7109375" style="5" customWidth="1"/>
    <col min="267" max="267" width="15.28515625" style="5" customWidth="1"/>
    <col min="268" max="268" width="13.7109375" style="5" customWidth="1"/>
    <col min="269" max="269" width="15.28515625" style="5" customWidth="1"/>
    <col min="270" max="512" width="9.140625" style="5"/>
    <col min="513" max="513" width="8.140625" style="5" customWidth="1"/>
    <col min="514" max="514" width="29.85546875" style="5" customWidth="1"/>
    <col min="515" max="515" width="13" style="5" customWidth="1"/>
    <col min="516" max="516" width="16.7109375" style="5" customWidth="1"/>
    <col min="517" max="517" width="21.42578125" style="5" customWidth="1"/>
    <col min="518" max="519" width="11.28515625" style="5" customWidth="1"/>
    <col min="520" max="520" width="13.7109375" style="5" customWidth="1"/>
    <col min="521" max="521" width="15.28515625" style="5" customWidth="1"/>
    <col min="522" max="522" width="13.7109375" style="5" customWidth="1"/>
    <col min="523" max="523" width="15.28515625" style="5" customWidth="1"/>
    <col min="524" max="524" width="13.7109375" style="5" customWidth="1"/>
    <col min="525" max="525" width="15.28515625" style="5" customWidth="1"/>
    <col min="526" max="768" width="9.140625" style="5"/>
    <col min="769" max="769" width="8.140625" style="5" customWidth="1"/>
    <col min="770" max="770" width="29.85546875" style="5" customWidth="1"/>
    <col min="771" max="771" width="13" style="5" customWidth="1"/>
    <col min="772" max="772" width="16.7109375" style="5" customWidth="1"/>
    <col min="773" max="773" width="21.42578125" style="5" customWidth="1"/>
    <col min="774" max="775" width="11.28515625" style="5" customWidth="1"/>
    <col min="776" max="776" width="13.7109375" style="5" customWidth="1"/>
    <col min="777" max="777" width="15.28515625" style="5" customWidth="1"/>
    <col min="778" max="778" width="13.7109375" style="5" customWidth="1"/>
    <col min="779" max="779" width="15.28515625" style="5" customWidth="1"/>
    <col min="780" max="780" width="13.7109375" style="5" customWidth="1"/>
    <col min="781" max="781" width="15.28515625" style="5" customWidth="1"/>
    <col min="782" max="1024" width="9.140625" style="5"/>
    <col min="1025" max="1025" width="8.140625" style="5" customWidth="1"/>
    <col min="1026" max="1026" width="29.85546875" style="5" customWidth="1"/>
    <col min="1027" max="1027" width="13" style="5" customWidth="1"/>
    <col min="1028" max="1028" width="16.7109375" style="5" customWidth="1"/>
    <col min="1029" max="1029" width="21.42578125" style="5" customWidth="1"/>
    <col min="1030" max="1031" width="11.28515625" style="5" customWidth="1"/>
    <col min="1032" max="1032" width="13.7109375" style="5" customWidth="1"/>
    <col min="1033" max="1033" width="15.28515625" style="5" customWidth="1"/>
    <col min="1034" max="1034" width="13.7109375" style="5" customWidth="1"/>
    <col min="1035" max="1035" width="15.28515625" style="5" customWidth="1"/>
    <col min="1036" max="1036" width="13.7109375" style="5" customWidth="1"/>
    <col min="1037" max="1037" width="15.28515625" style="5" customWidth="1"/>
    <col min="1038" max="1280" width="9.140625" style="5"/>
    <col min="1281" max="1281" width="8.140625" style="5" customWidth="1"/>
    <col min="1282" max="1282" width="29.85546875" style="5" customWidth="1"/>
    <col min="1283" max="1283" width="13" style="5" customWidth="1"/>
    <col min="1284" max="1284" width="16.7109375" style="5" customWidth="1"/>
    <col min="1285" max="1285" width="21.42578125" style="5" customWidth="1"/>
    <col min="1286" max="1287" width="11.28515625" style="5" customWidth="1"/>
    <col min="1288" max="1288" width="13.7109375" style="5" customWidth="1"/>
    <col min="1289" max="1289" width="15.28515625" style="5" customWidth="1"/>
    <col min="1290" max="1290" width="13.7109375" style="5" customWidth="1"/>
    <col min="1291" max="1291" width="15.28515625" style="5" customWidth="1"/>
    <col min="1292" max="1292" width="13.7109375" style="5" customWidth="1"/>
    <col min="1293" max="1293" width="15.28515625" style="5" customWidth="1"/>
    <col min="1294" max="1536" width="9.140625" style="5"/>
    <col min="1537" max="1537" width="8.140625" style="5" customWidth="1"/>
    <col min="1538" max="1538" width="29.85546875" style="5" customWidth="1"/>
    <col min="1539" max="1539" width="13" style="5" customWidth="1"/>
    <col min="1540" max="1540" width="16.7109375" style="5" customWidth="1"/>
    <col min="1541" max="1541" width="21.42578125" style="5" customWidth="1"/>
    <col min="1542" max="1543" width="11.28515625" style="5" customWidth="1"/>
    <col min="1544" max="1544" width="13.7109375" style="5" customWidth="1"/>
    <col min="1545" max="1545" width="15.28515625" style="5" customWidth="1"/>
    <col min="1546" max="1546" width="13.7109375" style="5" customWidth="1"/>
    <col min="1547" max="1547" width="15.28515625" style="5" customWidth="1"/>
    <col min="1548" max="1548" width="13.7109375" style="5" customWidth="1"/>
    <col min="1549" max="1549" width="15.28515625" style="5" customWidth="1"/>
    <col min="1550" max="1792" width="9.140625" style="5"/>
    <col min="1793" max="1793" width="8.140625" style="5" customWidth="1"/>
    <col min="1794" max="1794" width="29.85546875" style="5" customWidth="1"/>
    <col min="1795" max="1795" width="13" style="5" customWidth="1"/>
    <col min="1796" max="1796" width="16.7109375" style="5" customWidth="1"/>
    <col min="1797" max="1797" width="21.42578125" style="5" customWidth="1"/>
    <col min="1798" max="1799" width="11.28515625" style="5" customWidth="1"/>
    <col min="1800" max="1800" width="13.7109375" style="5" customWidth="1"/>
    <col min="1801" max="1801" width="15.28515625" style="5" customWidth="1"/>
    <col min="1802" max="1802" width="13.7109375" style="5" customWidth="1"/>
    <col min="1803" max="1803" width="15.28515625" style="5" customWidth="1"/>
    <col min="1804" max="1804" width="13.7109375" style="5" customWidth="1"/>
    <col min="1805" max="1805" width="15.28515625" style="5" customWidth="1"/>
    <col min="1806" max="2048" width="9.140625" style="5"/>
    <col min="2049" max="2049" width="8.140625" style="5" customWidth="1"/>
    <col min="2050" max="2050" width="29.85546875" style="5" customWidth="1"/>
    <col min="2051" max="2051" width="13" style="5" customWidth="1"/>
    <col min="2052" max="2052" width="16.7109375" style="5" customWidth="1"/>
    <col min="2053" max="2053" width="21.42578125" style="5" customWidth="1"/>
    <col min="2054" max="2055" width="11.28515625" style="5" customWidth="1"/>
    <col min="2056" max="2056" width="13.7109375" style="5" customWidth="1"/>
    <col min="2057" max="2057" width="15.28515625" style="5" customWidth="1"/>
    <col min="2058" max="2058" width="13.7109375" style="5" customWidth="1"/>
    <col min="2059" max="2059" width="15.28515625" style="5" customWidth="1"/>
    <col min="2060" max="2060" width="13.7109375" style="5" customWidth="1"/>
    <col min="2061" max="2061" width="15.28515625" style="5" customWidth="1"/>
    <col min="2062" max="2304" width="9.140625" style="5"/>
    <col min="2305" max="2305" width="8.140625" style="5" customWidth="1"/>
    <col min="2306" max="2306" width="29.85546875" style="5" customWidth="1"/>
    <col min="2307" max="2307" width="13" style="5" customWidth="1"/>
    <col min="2308" max="2308" width="16.7109375" style="5" customWidth="1"/>
    <col min="2309" max="2309" width="21.42578125" style="5" customWidth="1"/>
    <col min="2310" max="2311" width="11.28515625" style="5" customWidth="1"/>
    <col min="2312" max="2312" width="13.7109375" style="5" customWidth="1"/>
    <col min="2313" max="2313" width="15.28515625" style="5" customWidth="1"/>
    <col min="2314" max="2314" width="13.7109375" style="5" customWidth="1"/>
    <col min="2315" max="2315" width="15.28515625" style="5" customWidth="1"/>
    <col min="2316" max="2316" width="13.7109375" style="5" customWidth="1"/>
    <col min="2317" max="2317" width="15.28515625" style="5" customWidth="1"/>
    <col min="2318" max="2560" width="9.140625" style="5"/>
    <col min="2561" max="2561" width="8.140625" style="5" customWidth="1"/>
    <col min="2562" max="2562" width="29.85546875" style="5" customWidth="1"/>
    <col min="2563" max="2563" width="13" style="5" customWidth="1"/>
    <col min="2564" max="2564" width="16.7109375" style="5" customWidth="1"/>
    <col min="2565" max="2565" width="21.42578125" style="5" customWidth="1"/>
    <col min="2566" max="2567" width="11.28515625" style="5" customWidth="1"/>
    <col min="2568" max="2568" width="13.7109375" style="5" customWidth="1"/>
    <col min="2569" max="2569" width="15.28515625" style="5" customWidth="1"/>
    <col min="2570" max="2570" width="13.7109375" style="5" customWidth="1"/>
    <col min="2571" max="2571" width="15.28515625" style="5" customWidth="1"/>
    <col min="2572" max="2572" width="13.7109375" style="5" customWidth="1"/>
    <col min="2573" max="2573" width="15.28515625" style="5" customWidth="1"/>
    <col min="2574" max="2816" width="9.140625" style="5"/>
    <col min="2817" max="2817" width="8.140625" style="5" customWidth="1"/>
    <col min="2818" max="2818" width="29.85546875" style="5" customWidth="1"/>
    <col min="2819" max="2819" width="13" style="5" customWidth="1"/>
    <col min="2820" max="2820" width="16.7109375" style="5" customWidth="1"/>
    <col min="2821" max="2821" width="21.42578125" style="5" customWidth="1"/>
    <col min="2822" max="2823" width="11.28515625" style="5" customWidth="1"/>
    <col min="2824" max="2824" width="13.7109375" style="5" customWidth="1"/>
    <col min="2825" max="2825" width="15.28515625" style="5" customWidth="1"/>
    <col min="2826" max="2826" width="13.7109375" style="5" customWidth="1"/>
    <col min="2827" max="2827" width="15.28515625" style="5" customWidth="1"/>
    <col min="2828" max="2828" width="13.7109375" style="5" customWidth="1"/>
    <col min="2829" max="2829" width="15.28515625" style="5" customWidth="1"/>
    <col min="2830" max="3072" width="9.140625" style="5"/>
    <col min="3073" max="3073" width="8.140625" style="5" customWidth="1"/>
    <col min="3074" max="3074" width="29.85546875" style="5" customWidth="1"/>
    <col min="3075" max="3075" width="13" style="5" customWidth="1"/>
    <col min="3076" max="3076" width="16.7109375" style="5" customWidth="1"/>
    <col min="3077" max="3077" width="21.42578125" style="5" customWidth="1"/>
    <col min="3078" max="3079" width="11.28515625" style="5" customWidth="1"/>
    <col min="3080" max="3080" width="13.7109375" style="5" customWidth="1"/>
    <col min="3081" max="3081" width="15.28515625" style="5" customWidth="1"/>
    <col min="3082" max="3082" width="13.7109375" style="5" customWidth="1"/>
    <col min="3083" max="3083" width="15.28515625" style="5" customWidth="1"/>
    <col min="3084" max="3084" width="13.7109375" style="5" customWidth="1"/>
    <col min="3085" max="3085" width="15.28515625" style="5" customWidth="1"/>
    <col min="3086" max="3328" width="9.140625" style="5"/>
    <col min="3329" max="3329" width="8.140625" style="5" customWidth="1"/>
    <col min="3330" max="3330" width="29.85546875" style="5" customWidth="1"/>
    <col min="3331" max="3331" width="13" style="5" customWidth="1"/>
    <col min="3332" max="3332" width="16.7109375" style="5" customWidth="1"/>
    <col min="3333" max="3333" width="21.42578125" style="5" customWidth="1"/>
    <col min="3334" max="3335" width="11.28515625" style="5" customWidth="1"/>
    <col min="3336" max="3336" width="13.7109375" style="5" customWidth="1"/>
    <col min="3337" max="3337" width="15.28515625" style="5" customWidth="1"/>
    <col min="3338" max="3338" width="13.7109375" style="5" customWidth="1"/>
    <col min="3339" max="3339" width="15.28515625" style="5" customWidth="1"/>
    <col min="3340" max="3340" width="13.7109375" style="5" customWidth="1"/>
    <col min="3341" max="3341" width="15.28515625" style="5" customWidth="1"/>
    <col min="3342" max="3584" width="9.140625" style="5"/>
    <col min="3585" max="3585" width="8.140625" style="5" customWidth="1"/>
    <col min="3586" max="3586" width="29.85546875" style="5" customWidth="1"/>
    <col min="3587" max="3587" width="13" style="5" customWidth="1"/>
    <col min="3588" max="3588" width="16.7109375" style="5" customWidth="1"/>
    <col min="3589" max="3589" width="21.42578125" style="5" customWidth="1"/>
    <col min="3590" max="3591" width="11.28515625" style="5" customWidth="1"/>
    <col min="3592" max="3592" width="13.7109375" style="5" customWidth="1"/>
    <col min="3593" max="3593" width="15.28515625" style="5" customWidth="1"/>
    <col min="3594" max="3594" width="13.7109375" style="5" customWidth="1"/>
    <col min="3595" max="3595" width="15.28515625" style="5" customWidth="1"/>
    <col min="3596" max="3596" width="13.7109375" style="5" customWidth="1"/>
    <col min="3597" max="3597" width="15.28515625" style="5" customWidth="1"/>
    <col min="3598" max="3840" width="9.140625" style="5"/>
    <col min="3841" max="3841" width="8.140625" style="5" customWidth="1"/>
    <col min="3842" max="3842" width="29.85546875" style="5" customWidth="1"/>
    <col min="3843" max="3843" width="13" style="5" customWidth="1"/>
    <col min="3844" max="3844" width="16.7109375" style="5" customWidth="1"/>
    <col min="3845" max="3845" width="21.42578125" style="5" customWidth="1"/>
    <col min="3846" max="3847" width="11.28515625" style="5" customWidth="1"/>
    <col min="3848" max="3848" width="13.7109375" style="5" customWidth="1"/>
    <col min="3849" max="3849" width="15.28515625" style="5" customWidth="1"/>
    <col min="3850" max="3850" width="13.7109375" style="5" customWidth="1"/>
    <col min="3851" max="3851" width="15.28515625" style="5" customWidth="1"/>
    <col min="3852" max="3852" width="13.7109375" style="5" customWidth="1"/>
    <col min="3853" max="3853" width="15.28515625" style="5" customWidth="1"/>
    <col min="3854" max="4096" width="9.140625" style="5"/>
    <col min="4097" max="4097" width="8.140625" style="5" customWidth="1"/>
    <col min="4098" max="4098" width="29.85546875" style="5" customWidth="1"/>
    <col min="4099" max="4099" width="13" style="5" customWidth="1"/>
    <col min="4100" max="4100" width="16.7109375" style="5" customWidth="1"/>
    <col min="4101" max="4101" width="21.42578125" style="5" customWidth="1"/>
    <col min="4102" max="4103" width="11.28515625" style="5" customWidth="1"/>
    <col min="4104" max="4104" width="13.7109375" style="5" customWidth="1"/>
    <col min="4105" max="4105" width="15.28515625" style="5" customWidth="1"/>
    <col min="4106" max="4106" width="13.7109375" style="5" customWidth="1"/>
    <col min="4107" max="4107" width="15.28515625" style="5" customWidth="1"/>
    <col min="4108" max="4108" width="13.7109375" style="5" customWidth="1"/>
    <col min="4109" max="4109" width="15.28515625" style="5" customWidth="1"/>
    <col min="4110" max="4352" width="9.140625" style="5"/>
    <col min="4353" max="4353" width="8.140625" style="5" customWidth="1"/>
    <col min="4354" max="4354" width="29.85546875" style="5" customWidth="1"/>
    <col min="4355" max="4355" width="13" style="5" customWidth="1"/>
    <col min="4356" max="4356" width="16.7109375" style="5" customWidth="1"/>
    <col min="4357" max="4357" width="21.42578125" style="5" customWidth="1"/>
    <col min="4358" max="4359" width="11.28515625" style="5" customWidth="1"/>
    <col min="4360" max="4360" width="13.7109375" style="5" customWidth="1"/>
    <col min="4361" max="4361" width="15.28515625" style="5" customWidth="1"/>
    <col min="4362" max="4362" width="13.7109375" style="5" customWidth="1"/>
    <col min="4363" max="4363" width="15.28515625" style="5" customWidth="1"/>
    <col min="4364" max="4364" width="13.7109375" style="5" customWidth="1"/>
    <col min="4365" max="4365" width="15.28515625" style="5" customWidth="1"/>
    <col min="4366" max="4608" width="9.140625" style="5"/>
    <col min="4609" max="4609" width="8.140625" style="5" customWidth="1"/>
    <col min="4610" max="4610" width="29.85546875" style="5" customWidth="1"/>
    <col min="4611" max="4611" width="13" style="5" customWidth="1"/>
    <col min="4612" max="4612" width="16.7109375" style="5" customWidth="1"/>
    <col min="4613" max="4613" width="21.42578125" style="5" customWidth="1"/>
    <col min="4614" max="4615" width="11.28515625" style="5" customWidth="1"/>
    <col min="4616" max="4616" width="13.7109375" style="5" customWidth="1"/>
    <col min="4617" max="4617" width="15.28515625" style="5" customWidth="1"/>
    <col min="4618" max="4618" width="13.7109375" style="5" customWidth="1"/>
    <col min="4619" max="4619" width="15.28515625" style="5" customWidth="1"/>
    <col min="4620" max="4620" width="13.7109375" style="5" customWidth="1"/>
    <col min="4621" max="4621" width="15.28515625" style="5" customWidth="1"/>
    <col min="4622" max="4864" width="9.140625" style="5"/>
    <col min="4865" max="4865" width="8.140625" style="5" customWidth="1"/>
    <col min="4866" max="4866" width="29.85546875" style="5" customWidth="1"/>
    <col min="4867" max="4867" width="13" style="5" customWidth="1"/>
    <col min="4868" max="4868" width="16.7109375" style="5" customWidth="1"/>
    <col min="4869" max="4869" width="21.42578125" style="5" customWidth="1"/>
    <col min="4870" max="4871" width="11.28515625" style="5" customWidth="1"/>
    <col min="4872" max="4872" width="13.7109375" style="5" customWidth="1"/>
    <col min="4873" max="4873" width="15.28515625" style="5" customWidth="1"/>
    <col min="4874" max="4874" width="13.7109375" style="5" customWidth="1"/>
    <col min="4875" max="4875" width="15.28515625" style="5" customWidth="1"/>
    <col min="4876" max="4876" width="13.7109375" style="5" customWidth="1"/>
    <col min="4877" max="4877" width="15.28515625" style="5" customWidth="1"/>
    <col min="4878" max="5120" width="9.140625" style="5"/>
    <col min="5121" max="5121" width="8.140625" style="5" customWidth="1"/>
    <col min="5122" max="5122" width="29.85546875" style="5" customWidth="1"/>
    <col min="5123" max="5123" width="13" style="5" customWidth="1"/>
    <col min="5124" max="5124" width="16.7109375" style="5" customWidth="1"/>
    <col min="5125" max="5125" width="21.42578125" style="5" customWidth="1"/>
    <col min="5126" max="5127" width="11.28515625" style="5" customWidth="1"/>
    <col min="5128" max="5128" width="13.7109375" style="5" customWidth="1"/>
    <col min="5129" max="5129" width="15.28515625" style="5" customWidth="1"/>
    <col min="5130" max="5130" width="13.7109375" style="5" customWidth="1"/>
    <col min="5131" max="5131" width="15.28515625" style="5" customWidth="1"/>
    <col min="5132" max="5132" width="13.7109375" style="5" customWidth="1"/>
    <col min="5133" max="5133" width="15.28515625" style="5" customWidth="1"/>
    <col min="5134" max="5376" width="9.140625" style="5"/>
    <col min="5377" max="5377" width="8.140625" style="5" customWidth="1"/>
    <col min="5378" max="5378" width="29.85546875" style="5" customWidth="1"/>
    <col min="5379" max="5379" width="13" style="5" customWidth="1"/>
    <col min="5380" max="5380" width="16.7109375" style="5" customWidth="1"/>
    <col min="5381" max="5381" width="21.42578125" style="5" customWidth="1"/>
    <col min="5382" max="5383" width="11.28515625" style="5" customWidth="1"/>
    <col min="5384" max="5384" width="13.7109375" style="5" customWidth="1"/>
    <col min="5385" max="5385" width="15.28515625" style="5" customWidth="1"/>
    <col min="5386" max="5386" width="13.7109375" style="5" customWidth="1"/>
    <col min="5387" max="5387" width="15.28515625" style="5" customWidth="1"/>
    <col min="5388" max="5388" width="13.7109375" style="5" customWidth="1"/>
    <col min="5389" max="5389" width="15.28515625" style="5" customWidth="1"/>
    <col min="5390" max="5632" width="9.140625" style="5"/>
    <col min="5633" max="5633" width="8.140625" style="5" customWidth="1"/>
    <col min="5634" max="5634" width="29.85546875" style="5" customWidth="1"/>
    <col min="5635" max="5635" width="13" style="5" customWidth="1"/>
    <col min="5636" max="5636" width="16.7109375" style="5" customWidth="1"/>
    <col min="5637" max="5637" width="21.42578125" style="5" customWidth="1"/>
    <col min="5638" max="5639" width="11.28515625" style="5" customWidth="1"/>
    <col min="5640" max="5640" width="13.7109375" style="5" customWidth="1"/>
    <col min="5641" max="5641" width="15.28515625" style="5" customWidth="1"/>
    <col min="5642" max="5642" width="13.7109375" style="5" customWidth="1"/>
    <col min="5643" max="5643" width="15.28515625" style="5" customWidth="1"/>
    <col min="5644" max="5644" width="13.7109375" style="5" customWidth="1"/>
    <col min="5645" max="5645" width="15.28515625" style="5" customWidth="1"/>
    <col min="5646" max="5888" width="9.140625" style="5"/>
    <col min="5889" max="5889" width="8.140625" style="5" customWidth="1"/>
    <col min="5890" max="5890" width="29.85546875" style="5" customWidth="1"/>
    <col min="5891" max="5891" width="13" style="5" customWidth="1"/>
    <col min="5892" max="5892" width="16.7109375" style="5" customWidth="1"/>
    <col min="5893" max="5893" width="21.42578125" style="5" customWidth="1"/>
    <col min="5894" max="5895" width="11.28515625" style="5" customWidth="1"/>
    <col min="5896" max="5896" width="13.7109375" style="5" customWidth="1"/>
    <col min="5897" max="5897" width="15.28515625" style="5" customWidth="1"/>
    <col min="5898" max="5898" width="13.7109375" style="5" customWidth="1"/>
    <col min="5899" max="5899" width="15.28515625" style="5" customWidth="1"/>
    <col min="5900" max="5900" width="13.7109375" style="5" customWidth="1"/>
    <col min="5901" max="5901" width="15.28515625" style="5" customWidth="1"/>
    <col min="5902" max="6144" width="9.140625" style="5"/>
    <col min="6145" max="6145" width="8.140625" style="5" customWidth="1"/>
    <col min="6146" max="6146" width="29.85546875" style="5" customWidth="1"/>
    <col min="6147" max="6147" width="13" style="5" customWidth="1"/>
    <col min="6148" max="6148" width="16.7109375" style="5" customWidth="1"/>
    <col min="6149" max="6149" width="21.42578125" style="5" customWidth="1"/>
    <col min="6150" max="6151" width="11.28515625" style="5" customWidth="1"/>
    <col min="6152" max="6152" width="13.7109375" style="5" customWidth="1"/>
    <col min="6153" max="6153" width="15.28515625" style="5" customWidth="1"/>
    <col min="6154" max="6154" width="13.7109375" style="5" customWidth="1"/>
    <col min="6155" max="6155" width="15.28515625" style="5" customWidth="1"/>
    <col min="6156" max="6156" width="13.7109375" style="5" customWidth="1"/>
    <col min="6157" max="6157" width="15.28515625" style="5" customWidth="1"/>
    <col min="6158" max="6400" width="9.140625" style="5"/>
    <col min="6401" max="6401" width="8.140625" style="5" customWidth="1"/>
    <col min="6402" max="6402" width="29.85546875" style="5" customWidth="1"/>
    <col min="6403" max="6403" width="13" style="5" customWidth="1"/>
    <col min="6404" max="6404" width="16.7109375" style="5" customWidth="1"/>
    <col min="6405" max="6405" width="21.42578125" style="5" customWidth="1"/>
    <col min="6406" max="6407" width="11.28515625" style="5" customWidth="1"/>
    <col min="6408" max="6408" width="13.7109375" style="5" customWidth="1"/>
    <col min="6409" max="6409" width="15.28515625" style="5" customWidth="1"/>
    <col min="6410" max="6410" width="13.7109375" style="5" customWidth="1"/>
    <col min="6411" max="6411" width="15.28515625" style="5" customWidth="1"/>
    <col min="6412" max="6412" width="13.7109375" style="5" customWidth="1"/>
    <col min="6413" max="6413" width="15.28515625" style="5" customWidth="1"/>
    <col min="6414" max="6656" width="9.140625" style="5"/>
    <col min="6657" max="6657" width="8.140625" style="5" customWidth="1"/>
    <col min="6658" max="6658" width="29.85546875" style="5" customWidth="1"/>
    <col min="6659" max="6659" width="13" style="5" customWidth="1"/>
    <col min="6660" max="6660" width="16.7109375" style="5" customWidth="1"/>
    <col min="6661" max="6661" width="21.42578125" style="5" customWidth="1"/>
    <col min="6662" max="6663" width="11.28515625" style="5" customWidth="1"/>
    <col min="6664" max="6664" width="13.7109375" style="5" customWidth="1"/>
    <col min="6665" max="6665" width="15.28515625" style="5" customWidth="1"/>
    <col min="6666" max="6666" width="13.7109375" style="5" customWidth="1"/>
    <col min="6667" max="6667" width="15.28515625" style="5" customWidth="1"/>
    <col min="6668" max="6668" width="13.7109375" style="5" customWidth="1"/>
    <col min="6669" max="6669" width="15.28515625" style="5" customWidth="1"/>
    <col min="6670" max="6912" width="9.140625" style="5"/>
    <col min="6913" max="6913" width="8.140625" style="5" customWidth="1"/>
    <col min="6914" max="6914" width="29.85546875" style="5" customWidth="1"/>
    <col min="6915" max="6915" width="13" style="5" customWidth="1"/>
    <col min="6916" max="6916" width="16.7109375" style="5" customWidth="1"/>
    <col min="6917" max="6917" width="21.42578125" style="5" customWidth="1"/>
    <col min="6918" max="6919" width="11.28515625" style="5" customWidth="1"/>
    <col min="6920" max="6920" width="13.7109375" style="5" customWidth="1"/>
    <col min="6921" max="6921" width="15.28515625" style="5" customWidth="1"/>
    <col min="6922" max="6922" width="13.7109375" style="5" customWidth="1"/>
    <col min="6923" max="6923" width="15.28515625" style="5" customWidth="1"/>
    <col min="6924" max="6924" width="13.7109375" style="5" customWidth="1"/>
    <col min="6925" max="6925" width="15.28515625" style="5" customWidth="1"/>
    <col min="6926" max="7168" width="9.140625" style="5"/>
    <col min="7169" max="7169" width="8.140625" style="5" customWidth="1"/>
    <col min="7170" max="7170" width="29.85546875" style="5" customWidth="1"/>
    <col min="7171" max="7171" width="13" style="5" customWidth="1"/>
    <col min="7172" max="7172" width="16.7109375" style="5" customWidth="1"/>
    <col min="7173" max="7173" width="21.42578125" style="5" customWidth="1"/>
    <col min="7174" max="7175" width="11.28515625" style="5" customWidth="1"/>
    <col min="7176" max="7176" width="13.7109375" style="5" customWidth="1"/>
    <col min="7177" max="7177" width="15.28515625" style="5" customWidth="1"/>
    <col min="7178" max="7178" width="13.7109375" style="5" customWidth="1"/>
    <col min="7179" max="7179" width="15.28515625" style="5" customWidth="1"/>
    <col min="7180" max="7180" width="13.7109375" style="5" customWidth="1"/>
    <col min="7181" max="7181" width="15.28515625" style="5" customWidth="1"/>
    <col min="7182" max="7424" width="9.140625" style="5"/>
    <col min="7425" max="7425" width="8.140625" style="5" customWidth="1"/>
    <col min="7426" max="7426" width="29.85546875" style="5" customWidth="1"/>
    <col min="7427" max="7427" width="13" style="5" customWidth="1"/>
    <col min="7428" max="7428" width="16.7109375" style="5" customWidth="1"/>
    <col min="7429" max="7429" width="21.42578125" style="5" customWidth="1"/>
    <col min="7430" max="7431" width="11.28515625" style="5" customWidth="1"/>
    <col min="7432" max="7432" width="13.7109375" style="5" customWidth="1"/>
    <col min="7433" max="7433" width="15.28515625" style="5" customWidth="1"/>
    <col min="7434" max="7434" width="13.7109375" style="5" customWidth="1"/>
    <col min="7435" max="7435" width="15.28515625" style="5" customWidth="1"/>
    <col min="7436" max="7436" width="13.7109375" style="5" customWidth="1"/>
    <col min="7437" max="7437" width="15.28515625" style="5" customWidth="1"/>
    <col min="7438" max="7680" width="9.140625" style="5"/>
    <col min="7681" max="7681" width="8.140625" style="5" customWidth="1"/>
    <col min="7682" max="7682" width="29.85546875" style="5" customWidth="1"/>
    <col min="7683" max="7683" width="13" style="5" customWidth="1"/>
    <col min="7684" max="7684" width="16.7109375" style="5" customWidth="1"/>
    <col min="7685" max="7685" width="21.42578125" style="5" customWidth="1"/>
    <col min="7686" max="7687" width="11.28515625" style="5" customWidth="1"/>
    <col min="7688" max="7688" width="13.7109375" style="5" customWidth="1"/>
    <col min="7689" max="7689" width="15.28515625" style="5" customWidth="1"/>
    <col min="7690" max="7690" width="13.7109375" style="5" customWidth="1"/>
    <col min="7691" max="7691" width="15.28515625" style="5" customWidth="1"/>
    <col min="7692" max="7692" width="13.7109375" style="5" customWidth="1"/>
    <col min="7693" max="7693" width="15.28515625" style="5" customWidth="1"/>
    <col min="7694" max="7936" width="9.140625" style="5"/>
    <col min="7937" max="7937" width="8.140625" style="5" customWidth="1"/>
    <col min="7938" max="7938" width="29.85546875" style="5" customWidth="1"/>
    <col min="7939" max="7939" width="13" style="5" customWidth="1"/>
    <col min="7940" max="7940" width="16.7109375" style="5" customWidth="1"/>
    <col min="7941" max="7941" width="21.42578125" style="5" customWidth="1"/>
    <col min="7942" max="7943" width="11.28515625" style="5" customWidth="1"/>
    <col min="7944" max="7944" width="13.7109375" style="5" customWidth="1"/>
    <col min="7945" max="7945" width="15.28515625" style="5" customWidth="1"/>
    <col min="7946" max="7946" width="13.7109375" style="5" customWidth="1"/>
    <col min="7947" max="7947" width="15.28515625" style="5" customWidth="1"/>
    <col min="7948" max="7948" width="13.7109375" style="5" customWidth="1"/>
    <col min="7949" max="7949" width="15.28515625" style="5" customWidth="1"/>
    <col min="7950" max="8192" width="9.140625" style="5"/>
    <col min="8193" max="8193" width="8.140625" style="5" customWidth="1"/>
    <col min="8194" max="8194" width="29.85546875" style="5" customWidth="1"/>
    <col min="8195" max="8195" width="13" style="5" customWidth="1"/>
    <col min="8196" max="8196" width="16.7109375" style="5" customWidth="1"/>
    <col min="8197" max="8197" width="21.42578125" style="5" customWidth="1"/>
    <col min="8198" max="8199" width="11.28515625" style="5" customWidth="1"/>
    <col min="8200" max="8200" width="13.7109375" style="5" customWidth="1"/>
    <col min="8201" max="8201" width="15.28515625" style="5" customWidth="1"/>
    <col min="8202" max="8202" width="13.7109375" style="5" customWidth="1"/>
    <col min="8203" max="8203" width="15.28515625" style="5" customWidth="1"/>
    <col min="8204" max="8204" width="13.7109375" style="5" customWidth="1"/>
    <col min="8205" max="8205" width="15.28515625" style="5" customWidth="1"/>
    <col min="8206" max="8448" width="9.140625" style="5"/>
    <col min="8449" max="8449" width="8.140625" style="5" customWidth="1"/>
    <col min="8450" max="8450" width="29.85546875" style="5" customWidth="1"/>
    <col min="8451" max="8451" width="13" style="5" customWidth="1"/>
    <col min="8452" max="8452" width="16.7109375" style="5" customWidth="1"/>
    <col min="8453" max="8453" width="21.42578125" style="5" customWidth="1"/>
    <col min="8454" max="8455" width="11.28515625" style="5" customWidth="1"/>
    <col min="8456" max="8456" width="13.7109375" style="5" customWidth="1"/>
    <col min="8457" max="8457" width="15.28515625" style="5" customWidth="1"/>
    <col min="8458" max="8458" width="13.7109375" style="5" customWidth="1"/>
    <col min="8459" max="8459" width="15.28515625" style="5" customWidth="1"/>
    <col min="8460" max="8460" width="13.7109375" style="5" customWidth="1"/>
    <col min="8461" max="8461" width="15.28515625" style="5" customWidth="1"/>
    <col min="8462" max="8704" width="9.140625" style="5"/>
    <col min="8705" max="8705" width="8.140625" style="5" customWidth="1"/>
    <col min="8706" max="8706" width="29.85546875" style="5" customWidth="1"/>
    <col min="8707" max="8707" width="13" style="5" customWidth="1"/>
    <col min="8708" max="8708" width="16.7109375" style="5" customWidth="1"/>
    <col min="8709" max="8709" width="21.42578125" style="5" customWidth="1"/>
    <col min="8710" max="8711" width="11.28515625" style="5" customWidth="1"/>
    <col min="8712" max="8712" width="13.7109375" style="5" customWidth="1"/>
    <col min="8713" max="8713" width="15.28515625" style="5" customWidth="1"/>
    <col min="8714" max="8714" width="13.7109375" style="5" customWidth="1"/>
    <col min="8715" max="8715" width="15.28515625" style="5" customWidth="1"/>
    <col min="8716" max="8716" width="13.7109375" style="5" customWidth="1"/>
    <col min="8717" max="8717" width="15.28515625" style="5" customWidth="1"/>
    <col min="8718" max="8960" width="9.140625" style="5"/>
    <col min="8961" max="8961" width="8.140625" style="5" customWidth="1"/>
    <col min="8962" max="8962" width="29.85546875" style="5" customWidth="1"/>
    <col min="8963" max="8963" width="13" style="5" customWidth="1"/>
    <col min="8964" max="8964" width="16.7109375" style="5" customWidth="1"/>
    <col min="8965" max="8965" width="21.42578125" style="5" customWidth="1"/>
    <col min="8966" max="8967" width="11.28515625" style="5" customWidth="1"/>
    <col min="8968" max="8968" width="13.7109375" style="5" customWidth="1"/>
    <col min="8969" max="8969" width="15.28515625" style="5" customWidth="1"/>
    <col min="8970" max="8970" width="13.7109375" style="5" customWidth="1"/>
    <col min="8971" max="8971" width="15.28515625" style="5" customWidth="1"/>
    <col min="8972" max="8972" width="13.7109375" style="5" customWidth="1"/>
    <col min="8973" max="8973" width="15.28515625" style="5" customWidth="1"/>
    <col min="8974" max="9216" width="9.140625" style="5"/>
    <col min="9217" max="9217" width="8.140625" style="5" customWidth="1"/>
    <col min="9218" max="9218" width="29.85546875" style="5" customWidth="1"/>
    <col min="9219" max="9219" width="13" style="5" customWidth="1"/>
    <col min="9220" max="9220" width="16.7109375" style="5" customWidth="1"/>
    <col min="9221" max="9221" width="21.42578125" style="5" customWidth="1"/>
    <col min="9222" max="9223" width="11.28515625" style="5" customWidth="1"/>
    <col min="9224" max="9224" width="13.7109375" style="5" customWidth="1"/>
    <col min="9225" max="9225" width="15.28515625" style="5" customWidth="1"/>
    <col min="9226" max="9226" width="13.7109375" style="5" customWidth="1"/>
    <col min="9227" max="9227" width="15.28515625" style="5" customWidth="1"/>
    <col min="9228" max="9228" width="13.7109375" style="5" customWidth="1"/>
    <col min="9229" max="9229" width="15.28515625" style="5" customWidth="1"/>
    <col min="9230" max="9472" width="9.140625" style="5"/>
    <col min="9473" max="9473" width="8.140625" style="5" customWidth="1"/>
    <col min="9474" max="9474" width="29.85546875" style="5" customWidth="1"/>
    <col min="9475" max="9475" width="13" style="5" customWidth="1"/>
    <col min="9476" max="9476" width="16.7109375" style="5" customWidth="1"/>
    <col min="9477" max="9477" width="21.42578125" style="5" customWidth="1"/>
    <col min="9478" max="9479" width="11.28515625" style="5" customWidth="1"/>
    <col min="9480" max="9480" width="13.7109375" style="5" customWidth="1"/>
    <col min="9481" max="9481" width="15.28515625" style="5" customWidth="1"/>
    <col min="9482" max="9482" width="13.7109375" style="5" customWidth="1"/>
    <col min="9483" max="9483" width="15.28515625" style="5" customWidth="1"/>
    <col min="9484" max="9484" width="13.7109375" style="5" customWidth="1"/>
    <col min="9485" max="9485" width="15.28515625" style="5" customWidth="1"/>
    <col min="9486" max="9728" width="9.140625" style="5"/>
    <col min="9729" max="9729" width="8.140625" style="5" customWidth="1"/>
    <col min="9730" max="9730" width="29.85546875" style="5" customWidth="1"/>
    <col min="9731" max="9731" width="13" style="5" customWidth="1"/>
    <col min="9732" max="9732" width="16.7109375" style="5" customWidth="1"/>
    <col min="9733" max="9733" width="21.42578125" style="5" customWidth="1"/>
    <col min="9734" max="9735" width="11.28515625" style="5" customWidth="1"/>
    <col min="9736" max="9736" width="13.7109375" style="5" customWidth="1"/>
    <col min="9737" max="9737" width="15.28515625" style="5" customWidth="1"/>
    <col min="9738" max="9738" width="13.7109375" style="5" customWidth="1"/>
    <col min="9739" max="9739" width="15.28515625" style="5" customWidth="1"/>
    <col min="9740" max="9740" width="13.7109375" style="5" customWidth="1"/>
    <col min="9741" max="9741" width="15.28515625" style="5" customWidth="1"/>
    <col min="9742" max="9984" width="9.140625" style="5"/>
    <col min="9985" max="9985" width="8.140625" style="5" customWidth="1"/>
    <col min="9986" max="9986" width="29.85546875" style="5" customWidth="1"/>
    <col min="9987" max="9987" width="13" style="5" customWidth="1"/>
    <col min="9988" max="9988" width="16.7109375" style="5" customWidth="1"/>
    <col min="9989" max="9989" width="21.42578125" style="5" customWidth="1"/>
    <col min="9990" max="9991" width="11.28515625" style="5" customWidth="1"/>
    <col min="9992" max="9992" width="13.7109375" style="5" customWidth="1"/>
    <col min="9993" max="9993" width="15.28515625" style="5" customWidth="1"/>
    <col min="9994" max="9994" width="13.7109375" style="5" customWidth="1"/>
    <col min="9995" max="9995" width="15.28515625" style="5" customWidth="1"/>
    <col min="9996" max="9996" width="13.7109375" style="5" customWidth="1"/>
    <col min="9997" max="9997" width="15.28515625" style="5" customWidth="1"/>
    <col min="9998" max="10240" width="9.140625" style="5"/>
    <col min="10241" max="10241" width="8.140625" style="5" customWidth="1"/>
    <col min="10242" max="10242" width="29.85546875" style="5" customWidth="1"/>
    <col min="10243" max="10243" width="13" style="5" customWidth="1"/>
    <col min="10244" max="10244" width="16.7109375" style="5" customWidth="1"/>
    <col min="10245" max="10245" width="21.42578125" style="5" customWidth="1"/>
    <col min="10246" max="10247" width="11.28515625" style="5" customWidth="1"/>
    <col min="10248" max="10248" width="13.7109375" style="5" customWidth="1"/>
    <col min="10249" max="10249" width="15.28515625" style="5" customWidth="1"/>
    <col min="10250" max="10250" width="13.7109375" style="5" customWidth="1"/>
    <col min="10251" max="10251" width="15.28515625" style="5" customWidth="1"/>
    <col min="10252" max="10252" width="13.7109375" style="5" customWidth="1"/>
    <col min="10253" max="10253" width="15.28515625" style="5" customWidth="1"/>
    <col min="10254" max="10496" width="9.140625" style="5"/>
    <col min="10497" max="10497" width="8.140625" style="5" customWidth="1"/>
    <col min="10498" max="10498" width="29.85546875" style="5" customWidth="1"/>
    <col min="10499" max="10499" width="13" style="5" customWidth="1"/>
    <col min="10500" max="10500" width="16.7109375" style="5" customWidth="1"/>
    <col min="10501" max="10501" width="21.42578125" style="5" customWidth="1"/>
    <col min="10502" max="10503" width="11.28515625" style="5" customWidth="1"/>
    <col min="10504" max="10504" width="13.7109375" style="5" customWidth="1"/>
    <col min="10505" max="10505" width="15.28515625" style="5" customWidth="1"/>
    <col min="10506" max="10506" width="13.7109375" style="5" customWidth="1"/>
    <col min="10507" max="10507" width="15.28515625" style="5" customWidth="1"/>
    <col min="10508" max="10508" width="13.7109375" style="5" customWidth="1"/>
    <col min="10509" max="10509" width="15.28515625" style="5" customWidth="1"/>
    <col min="10510" max="10752" width="9.140625" style="5"/>
    <col min="10753" max="10753" width="8.140625" style="5" customWidth="1"/>
    <col min="10754" max="10754" width="29.85546875" style="5" customWidth="1"/>
    <col min="10755" max="10755" width="13" style="5" customWidth="1"/>
    <col min="10756" max="10756" width="16.7109375" style="5" customWidth="1"/>
    <col min="10757" max="10757" width="21.42578125" style="5" customWidth="1"/>
    <col min="10758" max="10759" width="11.28515625" style="5" customWidth="1"/>
    <col min="10760" max="10760" width="13.7109375" style="5" customWidth="1"/>
    <col min="10761" max="10761" width="15.28515625" style="5" customWidth="1"/>
    <col min="10762" max="10762" width="13.7109375" style="5" customWidth="1"/>
    <col min="10763" max="10763" width="15.28515625" style="5" customWidth="1"/>
    <col min="10764" max="10764" width="13.7109375" style="5" customWidth="1"/>
    <col min="10765" max="10765" width="15.28515625" style="5" customWidth="1"/>
    <col min="10766" max="11008" width="9.140625" style="5"/>
    <col min="11009" max="11009" width="8.140625" style="5" customWidth="1"/>
    <col min="11010" max="11010" width="29.85546875" style="5" customWidth="1"/>
    <col min="11011" max="11011" width="13" style="5" customWidth="1"/>
    <col min="11012" max="11012" width="16.7109375" style="5" customWidth="1"/>
    <col min="11013" max="11013" width="21.42578125" style="5" customWidth="1"/>
    <col min="11014" max="11015" width="11.28515625" style="5" customWidth="1"/>
    <col min="11016" max="11016" width="13.7109375" style="5" customWidth="1"/>
    <col min="11017" max="11017" width="15.28515625" style="5" customWidth="1"/>
    <col min="11018" max="11018" width="13.7109375" style="5" customWidth="1"/>
    <col min="11019" max="11019" width="15.28515625" style="5" customWidth="1"/>
    <col min="11020" max="11020" width="13.7109375" style="5" customWidth="1"/>
    <col min="11021" max="11021" width="15.28515625" style="5" customWidth="1"/>
    <col min="11022" max="11264" width="9.140625" style="5"/>
    <col min="11265" max="11265" width="8.140625" style="5" customWidth="1"/>
    <col min="11266" max="11266" width="29.85546875" style="5" customWidth="1"/>
    <col min="11267" max="11267" width="13" style="5" customWidth="1"/>
    <col min="11268" max="11268" width="16.7109375" style="5" customWidth="1"/>
    <col min="11269" max="11269" width="21.42578125" style="5" customWidth="1"/>
    <col min="11270" max="11271" width="11.28515625" style="5" customWidth="1"/>
    <col min="11272" max="11272" width="13.7109375" style="5" customWidth="1"/>
    <col min="11273" max="11273" width="15.28515625" style="5" customWidth="1"/>
    <col min="11274" max="11274" width="13.7109375" style="5" customWidth="1"/>
    <col min="11275" max="11275" width="15.28515625" style="5" customWidth="1"/>
    <col min="11276" max="11276" width="13.7109375" style="5" customWidth="1"/>
    <col min="11277" max="11277" width="15.28515625" style="5" customWidth="1"/>
    <col min="11278" max="11520" width="9.140625" style="5"/>
    <col min="11521" max="11521" width="8.140625" style="5" customWidth="1"/>
    <col min="11522" max="11522" width="29.85546875" style="5" customWidth="1"/>
    <col min="11523" max="11523" width="13" style="5" customWidth="1"/>
    <col min="11524" max="11524" width="16.7109375" style="5" customWidth="1"/>
    <col min="11525" max="11525" width="21.42578125" style="5" customWidth="1"/>
    <col min="11526" max="11527" width="11.28515625" style="5" customWidth="1"/>
    <col min="11528" max="11528" width="13.7109375" style="5" customWidth="1"/>
    <col min="11529" max="11529" width="15.28515625" style="5" customWidth="1"/>
    <col min="11530" max="11530" width="13.7109375" style="5" customWidth="1"/>
    <col min="11531" max="11531" width="15.28515625" style="5" customWidth="1"/>
    <col min="11532" max="11532" width="13.7109375" style="5" customWidth="1"/>
    <col min="11533" max="11533" width="15.28515625" style="5" customWidth="1"/>
    <col min="11534" max="11776" width="9.140625" style="5"/>
    <col min="11777" max="11777" width="8.140625" style="5" customWidth="1"/>
    <col min="11778" max="11778" width="29.85546875" style="5" customWidth="1"/>
    <col min="11779" max="11779" width="13" style="5" customWidth="1"/>
    <col min="11780" max="11780" width="16.7109375" style="5" customWidth="1"/>
    <col min="11781" max="11781" width="21.42578125" style="5" customWidth="1"/>
    <col min="11782" max="11783" width="11.28515625" style="5" customWidth="1"/>
    <col min="11784" max="11784" width="13.7109375" style="5" customWidth="1"/>
    <col min="11785" max="11785" width="15.28515625" style="5" customWidth="1"/>
    <col min="11786" max="11786" width="13.7109375" style="5" customWidth="1"/>
    <col min="11787" max="11787" width="15.28515625" style="5" customWidth="1"/>
    <col min="11788" max="11788" width="13.7109375" style="5" customWidth="1"/>
    <col min="11789" max="11789" width="15.28515625" style="5" customWidth="1"/>
    <col min="11790" max="12032" width="9.140625" style="5"/>
    <col min="12033" max="12033" width="8.140625" style="5" customWidth="1"/>
    <col min="12034" max="12034" width="29.85546875" style="5" customWidth="1"/>
    <col min="12035" max="12035" width="13" style="5" customWidth="1"/>
    <col min="12036" max="12036" width="16.7109375" style="5" customWidth="1"/>
    <col min="12037" max="12037" width="21.42578125" style="5" customWidth="1"/>
    <col min="12038" max="12039" width="11.28515625" style="5" customWidth="1"/>
    <col min="12040" max="12040" width="13.7109375" style="5" customWidth="1"/>
    <col min="12041" max="12041" width="15.28515625" style="5" customWidth="1"/>
    <col min="12042" max="12042" width="13.7109375" style="5" customWidth="1"/>
    <col min="12043" max="12043" width="15.28515625" style="5" customWidth="1"/>
    <col min="12044" max="12044" width="13.7109375" style="5" customWidth="1"/>
    <col min="12045" max="12045" width="15.28515625" style="5" customWidth="1"/>
    <col min="12046" max="12288" width="9.140625" style="5"/>
    <col min="12289" max="12289" width="8.140625" style="5" customWidth="1"/>
    <col min="12290" max="12290" width="29.85546875" style="5" customWidth="1"/>
    <col min="12291" max="12291" width="13" style="5" customWidth="1"/>
    <col min="12292" max="12292" width="16.7109375" style="5" customWidth="1"/>
    <col min="12293" max="12293" width="21.42578125" style="5" customWidth="1"/>
    <col min="12294" max="12295" width="11.28515625" style="5" customWidth="1"/>
    <col min="12296" max="12296" width="13.7109375" style="5" customWidth="1"/>
    <col min="12297" max="12297" width="15.28515625" style="5" customWidth="1"/>
    <col min="12298" max="12298" width="13.7109375" style="5" customWidth="1"/>
    <col min="12299" max="12299" width="15.28515625" style="5" customWidth="1"/>
    <col min="12300" max="12300" width="13.7109375" style="5" customWidth="1"/>
    <col min="12301" max="12301" width="15.28515625" style="5" customWidth="1"/>
    <col min="12302" max="12544" width="9.140625" style="5"/>
    <col min="12545" max="12545" width="8.140625" style="5" customWidth="1"/>
    <col min="12546" max="12546" width="29.85546875" style="5" customWidth="1"/>
    <col min="12547" max="12547" width="13" style="5" customWidth="1"/>
    <col min="12548" max="12548" width="16.7109375" style="5" customWidth="1"/>
    <col min="12549" max="12549" width="21.42578125" style="5" customWidth="1"/>
    <col min="12550" max="12551" width="11.28515625" style="5" customWidth="1"/>
    <col min="12552" max="12552" width="13.7109375" style="5" customWidth="1"/>
    <col min="12553" max="12553" width="15.28515625" style="5" customWidth="1"/>
    <col min="12554" max="12554" width="13.7109375" style="5" customWidth="1"/>
    <col min="12555" max="12555" width="15.28515625" style="5" customWidth="1"/>
    <col min="12556" max="12556" width="13.7109375" style="5" customWidth="1"/>
    <col min="12557" max="12557" width="15.28515625" style="5" customWidth="1"/>
    <col min="12558" max="12800" width="9.140625" style="5"/>
    <col min="12801" max="12801" width="8.140625" style="5" customWidth="1"/>
    <col min="12802" max="12802" width="29.85546875" style="5" customWidth="1"/>
    <col min="12803" max="12803" width="13" style="5" customWidth="1"/>
    <col min="12804" max="12804" width="16.7109375" style="5" customWidth="1"/>
    <col min="12805" max="12805" width="21.42578125" style="5" customWidth="1"/>
    <col min="12806" max="12807" width="11.28515625" style="5" customWidth="1"/>
    <col min="12808" max="12808" width="13.7109375" style="5" customWidth="1"/>
    <col min="12809" max="12809" width="15.28515625" style="5" customWidth="1"/>
    <col min="12810" max="12810" width="13.7109375" style="5" customWidth="1"/>
    <col min="12811" max="12811" width="15.28515625" style="5" customWidth="1"/>
    <col min="12812" max="12812" width="13.7109375" style="5" customWidth="1"/>
    <col min="12813" max="12813" width="15.28515625" style="5" customWidth="1"/>
    <col min="12814" max="13056" width="9.140625" style="5"/>
    <col min="13057" max="13057" width="8.140625" style="5" customWidth="1"/>
    <col min="13058" max="13058" width="29.85546875" style="5" customWidth="1"/>
    <col min="13059" max="13059" width="13" style="5" customWidth="1"/>
    <col min="13060" max="13060" width="16.7109375" style="5" customWidth="1"/>
    <col min="13061" max="13061" width="21.42578125" style="5" customWidth="1"/>
    <col min="13062" max="13063" width="11.28515625" style="5" customWidth="1"/>
    <col min="13064" max="13064" width="13.7109375" style="5" customWidth="1"/>
    <col min="13065" max="13065" width="15.28515625" style="5" customWidth="1"/>
    <col min="13066" max="13066" width="13.7109375" style="5" customWidth="1"/>
    <col min="13067" max="13067" width="15.28515625" style="5" customWidth="1"/>
    <col min="13068" max="13068" width="13.7109375" style="5" customWidth="1"/>
    <col min="13069" max="13069" width="15.28515625" style="5" customWidth="1"/>
    <col min="13070" max="13312" width="9.140625" style="5"/>
    <col min="13313" max="13313" width="8.140625" style="5" customWidth="1"/>
    <col min="13314" max="13314" width="29.85546875" style="5" customWidth="1"/>
    <col min="13315" max="13315" width="13" style="5" customWidth="1"/>
    <col min="13316" max="13316" width="16.7109375" style="5" customWidth="1"/>
    <col min="13317" max="13317" width="21.42578125" style="5" customWidth="1"/>
    <col min="13318" max="13319" width="11.28515625" style="5" customWidth="1"/>
    <col min="13320" max="13320" width="13.7109375" style="5" customWidth="1"/>
    <col min="13321" max="13321" width="15.28515625" style="5" customWidth="1"/>
    <col min="13322" max="13322" width="13.7109375" style="5" customWidth="1"/>
    <col min="13323" max="13323" width="15.28515625" style="5" customWidth="1"/>
    <col min="13324" max="13324" width="13.7109375" style="5" customWidth="1"/>
    <col min="13325" max="13325" width="15.28515625" style="5" customWidth="1"/>
    <col min="13326" max="13568" width="9.140625" style="5"/>
    <col min="13569" max="13569" width="8.140625" style="5" customWidth="1"/>
    <col min="13570" max="13570" width="29.85546875" style="5" customWidth="1"/>
    <col min="13571" max="13571" width="13" style="5" customWidth="1"/>
    <col min="13572" max="13572" width="16.7109375" style="5" customWidth="1"/>
    <col min="13573" max="13573" width="21.42578125" style="5" customWidth="1"/>
    <col min="13574" max="13575" width="11.28515625" style="5" customWidth="1"/>
    <col min="13576" max="13576" width="13.7109375" style="5" customWidth="1"/>
    <col min="13577" max="13577" width="15.28515625" style="5" customWidth="1"/>
    <col min="13578" max="13578" width="13.7109375" style="5" customWidth="1"/>
    <col min="13579" max="13579" width="15.28515625" style="5" customWidth="1"/>
    <col min="13580" max="13580" width="13.7109375" style="5" customWidth="1"/>
    <col min="13581" max="13581" width="15.28515625" style="5" customWidth="1"/>
    <col min="13582" max="13824" width="9.140625" style="5"/>
    <col min="13825" max="13825" width="8.140625" style="5" customWidth="1"/>
    <col min="13826" max="13826" width="29.85546875" style="5" customWidth="1"/>
    <col min="13827" max="13827" width="13" style="5" customWidth="1"/>
    <col min="13828" max="13828" width="16.7109375" style="5" customWidth="1"/>
    <col min="13829" max="13829" width="21.42578125" style="5" customWidth="1"/>
    <col min="13830" max="13831" width="11.28515625" style="5" customWidth="1"/>
    <col min="13832" max="13832" width="13.7109375" style="5" customWidth="1"/>
    <col min="13833" max="13833" width="15.28515625" style="5" customWidth="1"/>
    <col min="13834" max="13834" width="13.7109375" style="5" customWidth="1"/>
    <col min="13835" max="13835" width="15.28515625" style="5" customWidth="1"/>
    <col min="13836" max="13836" width="13.7109375" style="5" customWidth="1"/>
    <col min="13837" max="13837" width="15.28515625" style="5" customWidth="1"/>
    <col min="13838" max="14080" width="9.140625" style="5"/>
    <col min="14081" max="14081" width="8.140625" style="5" customWidth="1"/>
    <col min="14082" max="14082" width="29.85546875" style="5" customWidth="1"/>
    <col min="14083" max="14083" width="13" style="5" customWidth="1"/>
    <col min="14084" max="14084" width="16.7109375" style="5" customWidth="1"/>
    <col min="14085" max="14085" width="21.42578125" style="5" customWidth="1"/>
    <col min="14086" max="14087" width="11.28515625" style="5" customWidth="1"/>
    <col min="14088" max="14088" width="13.7109375" style="5" customWidth="1"/>
    <col min="14089" max="14089" width="15.28515625" style="5" customWidth="1"/>
    <col min="14090" max="14090" width="13.7109375" style="5" customWidth="1"/>
    <col min="14091" max="14091" width="15.28515625" style="5" customWidth="1"/>
    <col min="14092" max="14092" width="13.7109375" style="5" customWidth="1"/>
    <col min="14093" max="14093" width="15.28515625" style="5" customWidth="1"/>
    <col min="14094" max="14336" width="9.140625" style="5"/>
    <col min="14337" max="14337" width="8.140625" style="5" customWidth="1"/>
    <col min="14338" max="14338" width="29.85546875" style="5" customWidth="1"/>
    <col min="14339" max="14339" width="13" style="5" customWidth="1"/>
    <col min="14340" max="14340" width="16.7109375" style="5" customWidth="1"/>
    <col min="14341" max="14341" width="21.42578125" style="5" customWidth="1"/>
    <col min="14342" max="14343" width="11.28515625" style="5" customWidth="1"/>
    <col min="14344" max="14344" width="13.7109375" style="5" customWidth="1"/>
    <col min="14345" max="14345" width="15.28515625" style="5" customWidth="1"/>
    <col min="14346" max="14346" width="13.7109375" style="5" customWidth="1"/>
    <col min="14347" max="14347" width="15.28515625" style="5" customWidth="1"/>
    <col min="14348" max="14348" width="13.7109375" style="5" customWidth="1"/>
    <col min="14349" max="14349" width="15.28515625" style="5" customWidth="1"/>
    <col min="14350" max="14592" width="9.140625" style="5"/>
    <col min="14593" max="14593" width="8.140625" style="5" customWidth="1"/>
    <col min="14594" max="14594" width="29.85546875" style="5" customWidth="1"/>
    <col min="14595" max="14595" width="13" style="5" customWidth="1"/>
    <col min="14596" max="14596" width="16.7109375" style="5" customWidth="1"/>
    <col min="14597" max="14597" width="21.42578125" style="5" customWidth="1"/>
    <col min="14598" max="14599" width="11.28515625" style="5" customWidth="1"/>
    <col min="14600" max="14600" width="13.7109375" style="5" customWidth="1"/>
    <col min="14601" max="14601" width="15.28515625" style="5" customWidth="1"/>
    <col min="14602" max="14602" width="13.7109375" style="5" customWidth="1"/>
    <col min="14603" max="14603" width="15.28515625" style="5" customWidth="1"/>
    <col min="14604" max="14604" width="13.7109375" style="5" customWidth="1"/>
    <col min="14605" max="14605" width="15.28515625" style="5" customWidth="1"/>
    <col min="14606" max="14848" width="9.140625" style="5"/>
    <col min="14849" max="14849" width="8.140625" style="5" customWidth="1"/>
    <col min="14850" max="14850" width="29.85546875" style="5" customWidth="1"/>
    <col min="14851" max="14851" width="13" style="5" customWidth="1"/>
    <col min="14852" max="14852" width="16.7109375" style="5" customWidth="1"/>
    <col min="14853" max="14853" width="21.42578125" style="5" customWidth="1"/>
    <col min="14854" max="14855" width="11.28515625" style="5" customWidth="1"/>
    <col min="14856" max="14856" width="13.7109375" style="5" customWidth="1"/>
    <col min="14857" max="14857" width="15.28515625" style="5" customWidth="1"/>
    <col min="14858" max="14858" width="13.7109375" style="5" customWidth="1"/>
    <col min="14859" max="14859" width="15.28515625" style="5" customWidth="1"/>
    <col min="14860" max="14860" width="13.7109375" style="5" customWidth="1"/>
    <col min="14861" max="14861" width="15.28515625" style="5" customWidth="1"/>
    <col min="14862" max="15104" width="9.140625" style="5"/>
    <col min="15105" max="15105" width="8.140625" style="5" customWidth="1"/>
    <col min="15106" max="15106" width="29.85546875" style="5" customWidth="1"/>
    <col min="15107" max="15107" width="13" style="5" customWidth="1"/>
    <col min="15108" max="15108" width="16.7109375" style="5" customWidth="1"/>
    <col min="15109" max="15109" width="21.42578125" style="5" customWidth="1"/>
    <col min="15110" max="15111" width="11.28515625" style="5" customWidth="1"/>
    <col min="15112" max="15112" width="13.7109375" style="5" customWidth="1"/>
    <col min="15113" max="15113" width="15.28515625" style="5" customWidth="1"/>
    <col min="15114" max="15114" width="13.7109375" style="5" customWidth="1"/>
    <col min="15115" max="15115" width="15.28515625" style="5" customWidth="1"/>
    <col min="15116" max="15116" width="13.7109375" style="5" customWidth="1"/>
    <col min="15117" max="15117" width="15.28515625" style="5" customWidth="1"/>
    <col min="15118" max="15360" width="9.140625" style="5"/>
    <col min="15361" max="15361" width="8.140625" style="5" customWidth="1"/>
    <col min="15362" max="15362" width="29.85546875" style="5" customWidth="1"/>
    <col min="15363" max="15363" width="13" style="5" customWidth="1"/>
    <col min="15364" max="15364" width="16.7109375" style="5" customWidth="1"/>
    <col min="15365" max="15365" width="21.42578125" style="5" customWidth="1"/>
    <col min="15366" max="15367" width="11.28515625" style="5" customWidth="1"/>
    <col min="15368" max="15368" width="13.7109375" style="5" customWidth="1"/>
    <col min="15369" max="15369" width="15.28515625" style="5" customWidth="1"/>
    <col min="15370" max="15370" width="13.7109375" style="5" customWidth="1"/>
    <col min="15371" max="15371" width="15.28515625" style="5" customWidth="1"/>
    <col min="15372" max="15372" width="13.7109375" style="5" customWidth="1"/>
    <col min="15373" max="15373" width="15.28515625" style="5" customWidth="1"/>
    <col min="15374" max="15616" width="9.140625" style="5"/>
    <col min="15617" max="15617" width="8.140625" style="5" customWidth="1"/>
    <col min="15618" max="15618" width="29.85546875" style="5" customWidth="1"/>
    <col min="15619" max="15619" width="13" style="5" customWidth="1"/>
    <col min="15620" max="15620" width="16.7109375" style="5" customWidth="1"/>
    <col min="15621" max="15621" width="21.42578125" style="5" customWidth="1"/>
    <col min="15622" max="15623" width="11.28515625" style="5" customWidth="1"/>
    <col min="15624" max="15624" width="13.7109375" style="5" customWidth="1"/>
    <col min="15625" max="15625" width="15.28515625" style="5" customWidth="1"/>
    <col min="15626" max="15626" width="13.7109375" style="5" customWidth="1"/>
    <col min="15627" max="15627" width="15.28515625" style="5" customWidth="1"/>
    <col min="15628" max="15628" width="13.7109375" style="5" customWidth="1"/>
    <col min="15629" max="15629" width="15.28515625" style="5" customWidth="1"/>
    <col min="15630" max="15872" width="9.140625" style="5"/>
    <col min="15873" max="15873" width="8.140625" style="5" customWidth="1"/>
    <col min="15874" max="15874" width="29.85546875" style="5" customWidth="1"/>
    <col min="15875" max="15875" width="13" style="5" customWidth="1"/>
    <col min="15876" max="15876" width="16.7109375" style="5" customWidth="1"/>
    <col min="15877" max="15877" width="21.42578125" style="5" customWidth="1"/>
    <col min="15878" max="15879" width="11.28515625" style="5" customWidth="1"/>
    <col min="15880" max="15880" width="13.7109375" style="5" customWidth="1"/>
    <col min="15881" max="15881" width="15.28515625" style="5" customWidth="1"/>
    <col min="15882" max="15882" width="13.7109375" style="5" customWidth="1"/>
    <col min="15883" max="15883" width="15.28515625" style="5" customWidth="1"/>
    <col min="15884" max="15884" width="13.7109375" style="5" customWidth="1"/>
    <col min="15885" max="15885" width="15.28515625" style="5" customWidth="1"/>
    <col min="15886" max="16128" width="9.140625" style="5"/>
    <col min="16129" max="16129" width="8.140625" style="5" customWidth="1"/>
    <col min="16130" max="16130" width="29.85546875" style="5" customWidth="1"/>
    <col min="16131" max="16131" width="13" style="5" customWidth="1"/>
    <col min="16132" max="16132" width="16.7109375" style="5" customWidth="1"/>
    <col min="16133" max="16133" width="21.42578125" style="5" customWidth="1"/>
    <col min="16134" max="16135" width="11.28515625" style="5" customWidth="1"/>
    <col min="16136" max="16136" width="13.7109375" style="5" customWidth="1"/>
    <col min="16137" max="16137" width="15.28515625" style="5" customWidth="1"/>
    <col min="16138" max="16138" width="13.7109375" style="5" customWidth="1"/>
    <col min="16139" max="16139" width="15.28515625" style="5" customWidth="1"/>
    <col min="16140" max="16140" width="13.7109375" style="5" customWidth="1"/>
    <col min="16141" max="16141" width="15.28515625" style="5" customWidth="1"/>
    <col min="16142" max="16384" width="9.140625" style="5"/>
  </cols>
  <sheetData>
    <row r="1" spans="1:13" s="12" customFormat="1" ht="12" x14ac:dyDescent="0.2">
      <c r="M1" s="13" t="s">
        <v>122</v>
      </c>
    </row>
    <row r="2" spans="1:13" s="12" customFormat="1" ht="24" customHeight="1" x14ac:dyDescent="0.2">
      <c r="J2" s="189" t="s">
        <v>1</v>
      </c>
      <c r="K2" s="189"/>
      <c r="L2" s="189"/>
      <c r="M2" s="189"/>
    </row>
    <row r="3" spans="1:13" s="14" customFormat="1" ht="25.5" customHeight="1" x14ac:dyDescent="0.2">
      <c r="A3" s="199" t="s">
        <v>123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1:13" s="14" customFormat="1" ht="11.25" customHeight="1" x14ac:dyDescent="0.2">
      <c r="A4" s="1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s="14" customFormat="1" ht="12.75" x14ac:dyDescent="0.2">
      <c r="F5" s="15" t="s">
        <v>3</v>
      </c>
      <c r="G5" s="37" t="str">
        <f>'Ф. 1'!$J$4</f>
        <v>2024</v>
      </c>
    </row>
    <row r="6" spans="1:13" ht="11.25" customHeight="1" x14ac:dyDescent="0.25"/>
    <row r="7" spans="1:13" s="14" customFormat="1" ht="12.75" x14ac:dyDescent="0.2">
      <c r="D7" s="15" t="s">
        <v>4</v>
      </c>
      <c r="E7" s="191" t="str">
        <f>'Ф. 1'!$H$6</f>
        <v>Общество с ограниченной ответственностью "Жилищно-коммунальные системы"</v>
      </c>
      <c r="F7" s="191"/>
      <c r="G7" s="191"/>
      <c r="H7" s="191"/>
      <c r="I7" s="191"/>
      <c r="J7" s="191"/>
      <c r="K7" s="191"/>
    </row>
    <row r="8" spans="1:13" s="3" customFormat="1" ht="11.25" x14ac:dyDescent="0.2">
      <c r="E8" s="186" t="s">
        <v>5</v>
      </c>
      <c r="F8" s="186"/>
      <c r="G8" s="186"/>
      <c r="H8" s="186"/>
      <c r="I8" s="186"/>
      <c r="J8" s="186"/>
      <c r="K8" s="186"/>
    </row>
    <row r="9" spans="1:13" ht="11.25" customHeight="1" x14ac:dyDescent="0.25"/>
    <row r="10" spans="1:13" s="14" customFormat="1" ht="12.75" x14ac:dyDescent="0.2">
      <c r="F10" s="15" t="s">
        <v>6</v>
      </c>
      <c r="G10" s="37" t="str">
        <f>'Ф. 1'!$K$9</f>
        <v>2025</v>
      </c>
      <c r="H10" s="14" t="s">
        <v>7</v>
      </c>
    </row>
    <row r="11" spans="1:13" ht="11.25" customHeight="1" x14ac:dyDescent="0.25"/>
    <row r="12" spans="1:13" s="14" customFormat="1" ht="12.75" x14ac:dyDescent="0.2">
      <c r="E12" s="15" t="s">
        <v>8</v>
      </c>
      <c r="F12" s="185" t="str">
        <f>'Ф. 1'!$K$11</f>
        <v xml:space="preserve">Приказом Министра Энергетики Московской области  № 46 от 16.12.2021 г.  </v>
      </c>
      <c r="G12" s="185"/>
      <c r="H12" s="185"/>
      <c r="I12" s="185"/>
      <c r="J12" s="185"/>
      <c r="K12" s="185"/>
    </row>
    <row r="13" spans="1:13" s="3" customFormat="1" ht="11.25" x14ac:dyDescent="0.2">
      <c r="F13" s="186" t="s">
        <v>9</v>
      </c>
      <c r="G13" s="186"/>
      <c r="H13" s="186"/>
      <c r="I13" s="186"/>
      <c r="J13" s="186"/>
      <c r="K13" s="186"/>
    </row>
    <row r="14" spans="1:13" ht="11.25" customHeight="1" x14ac:dyDescent="0.25"/>
    <row r="15" spans="1:13" s="12" customFormat="1" ht="30" customHeight="1" x14ac:dyDescent="0.2">
      <c r="A15" s="182" t="s">
        <v>35</v>
      </c>
      <c r="B15" s="182" t="s">
        <v>36</v>
      </c>
      <c r="C15" s="182" t="s">
        <v>12</v>
      </c>
      <c r="D15" s="182" t="s">
        <v>124</v>
      </c>
      <c r="E15" s="182" t="s">
        <v>125</v>
      </c>
      <c r="F15" s="175" t="s">
        <v>126</v>
      </c>
      <c r="G15" s="176"/>
      <c r="H15" s="175" t="s">
        <v>127</v>
      </c>
      <c r="I15" s="176"/>
      <c r="J15" s="179" t="s">
        <v>128</v>
      </c>
      <c r="K15" s="181"/>
      <c r="L15" s="179" t="s">
        <v>129</v>
      </c>
      <c r="M15" s="181"/>
    </row>
    <row r="16" spans="1:13" s="12" customFormat="1" ht="51" customHeight="1" x14ac:dyDescent="0.2">
      <c r="A16" s="184"/>
      <c r="B16" s="184"/>
      <c r="C16" s="184"/>
      <c r="D16" s="184"/>
      <c r="E16" s="187"/>
      <c r="F16" s="23" t="s">
        <v>130</v>
      </c>
      <c r="G16" s="23" t="s">
        <v>131</v>
      </c>
      <c r="H16" s="23" t="s">
        <v>132</v>
      </c>
      <c r="I16" s="23" t="s">
        <v>133</v>
      </c>
      <c r="J16" s="23" t="s">
        <v>132</v>
      </c>
      <c r="K16" s="23" t="s">
        <v>133</v>
      </c>
      <c r="L16" s="23" t="s">
        <v>132</v>
      </c>
      <c r="M16" s="23" t="s">
        <v>133</v>
      </c>
    </row>
    <row r="17" spans="1:13" s="12" customFormat="1" ht="12" x14ac:dyDescent="0.2">
      <c r="A17" s="20">
        <v>1</v>
      </c>
      <c r="B17" s="20">
        <v>2</v>
      </c>
      <c r="C17" s="20">
        <v>3</v>
      </c>
      <c r="D17" s="20">
        <v>4</v>
      </c>
      <c r="E17" s="20">
        <v>5</v>
      </c>
      <c r="F17" s="20">
        <v>6</v>
      </c>
      <c r="G17" s="20">
        <v>7</v>
      </c>
      <c r="H17" s="20">
        <v>8</v>
      </c>
      <c r="I17" s="20">
        <v>9</v>
      </c>
      <c r="J17" s="20">
        <v>10</v>
      </c>
      <c r="K17" s="20">
        <v>11</v>
      </c>
      <c r="L17" s="20">
        <v>12</v>
      </c>
      <c r="M17" s="20">
        <v>13</v>
      </c>
    </row>
    <row r="18" spans="1:13" s="12" customFormat="1" ht="33" x14ac:dyDescent="0.2">
      <c r="A18" s="49" t="s">
        <v>611</v>
      </c>
      <c r="B18" s="49" t="s">
        <v>662</v>
      </c>
      <c r="C18" s="49" t="s">
        <v>663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s="12" customFormat="1" ht="12" x14ac:dyDescent="0.2">
      <c r="A19" s="69" t="s">
        <v>664</v>
      </c>
      <c r="B19" s="70" t="s">
        <v>665</v>
      </c>
      <c r="C19" s="49" t="s">
        <v>666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s="12" customFormat="1" ht="16.5" x14ac:dyDescent="0.2">
      <c r="A20" s="69" t="s">
        <v>667</v>
      </c>
      <c r="B20" s="70" t="s">
        <v>668</v>
      </c>
      <c r="C20" s="49" t="s">
        <v>669</v>
      </c>
      <c r="D20" s="22"/>
      <c r="E20" s="22"/>
      <c r="F20" s="20"/>
      <c r="G20" s="20"/>
      <c r="H20" s="20"/>
      <c r="I20" s="20"/>
      <c r="J20" s="20"/>
      <c r="K20" s="20"/>
      <c r="L20" s="20"/>
      <c r="M20" s="20"/>
    </row>
    <row r="21" spans="1:13" s="12" customFormat="1" ht="12" x14ac:dyDescent="0.2">
      <c r="A21" s="196" t="s">
        <v>29</v>
      </c>
      <c r="B21" s="197"/>
      <c r="C21" s="198"/>
      <c r="D21" s="22"/>
      <c r="E21" s="22"/>
      <c r="F21" s="20"/>
      <c r="G21" s="20"/>
      <c r="H21" s="20"/>
      <c r="I21" s="20"/>
      <c r="J21" s="20"/>
      <c r="K21" s="20"/>
      <c r="L21" s="20"/>
      <c r="M21" s="20"/>
    </row>
    <row r="22" spans="1:13" ht="9.9499999999999993" customHeight="1" x14ac:dyDescent="0.25"/>
    <row r="23" spans="1:13" s="12" customFormat="1" ht="12" x14ac:dyDescent="0.2">
      <c r="A23" s="12" t="s">
        <v>134</v>
      </c>
    </row>
    <row r="24" spans="1:13" s="12" customFormat="1" ht="12" x14ac:dyDescent="0.2">
      <c r="A24" s="12" t="s">
        <v>135</v>
      </c>
    </row>
  </sheetData>
  <mergeCells count="16">
    <mergeCell ref="F13:K13"/>
    <mergeCell ref="J2:M2"/>
    <mergeCell ref="A3:M3"/>
    <mergeCell ref="E7:K7"/>
    <mergeCell ref="E8:K8"/>
    <mergeCell ref="F12:K12"/>
    <mergeCell ref="H15:I15"/>
    <mergeCell ref="J15:K15"/>
    <mergeCell ref="L15:M15"/>
    <mergeCell ref="A21:C21"/>
    <mergeCell ref="A15:A16"/>
    <mergeCell ref="B15:B16"/>
    <mergeCell ref="C15:C16"/>
    <mergeCell ref="D15:D16"/>
    <mergeCell ref="E15:E16"/>
    <mergeCell ref="F15:G15"/>
  </mergeCells>
  <pageMargins left="0.59055118110236227" right="0.39370078740157483" top="0.78740157480314965" bottom="0.39370078740157483" header="0.19685039370078741" footer="0.19685039370078741"/>
  <pageSetup paperSize="8" scale="9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72"/>
  <sheetViews>
    <sheetView tabSelected="1" view="pageBreakPreview" topLeftCell="A277" zoomScaleNormal="100" zoomScaleSheetLayoutView="100" workbookViewId="0">
      <selection activeCell="J357" sqref="J357"/>
    </sheetView>
  </sheetViews>
  <sheetFormatPr defaultColWidth="9.140625" defaultRowHeight="15.75" x14ac:dyDescent="0.25"/>
  <cols>
    <col min="1" max="1" width="7.7109375" style="5" customWidth="1"/>
    <col min="2" max="2" width="9.140625" style="5" customWidth="1"/>
    <col min="3" max="3" width="8" style="5" customWidth="1"/>
    <col min="4" max="5" width="9.140625" style="5" customWidth="1"/>
    <col min="6" max="6" width="11.7109375" style="5" customWidth="1"/>
    <col min="7" max="8" width="9.140625" style="5" customWidth="1"/>
    <col min="9" max="9" width="10.42578125" style="5" customWidth="1"/>
    <col min="10" max="13" width="9.42578125" style="5" customWidth="1"/>
    <col min="14" max="14" width="15.28515625" style="5" customWidth="1"/>
    <col min="15" max="256" width="9.140625" style="5"/>
    <col min="257" max="257" width="7.7109375" style="5" customWidth="1"/>
    <col min="258" max="258" width="9.140625" style="5" customWidth="1"/>
    <col min="259" max="259" width="8" style="5" customWidth="1"/>
    <col min="260" max="261" width="9.140625" style="5" customWidth="1"/>
    <col min="262" max="262" width="11.7109375" style="5" customWidth="1"/>
    <col min="263" max="264" width="9.140625" style="5" customWidth="1"/>
    <col min="265" max="265" width="10.42578125" style="5" customWidth="1"/>
    <col min="266" max="269" width="9.42578125" style="5" customWidth="1"/>
    <col min="270" max="270" width="15.28515625" style="5" customWidth="1"/>
    <col min="271" max="512" width="9.140625" style="5"/>
    <col min="513" max="513" width="7.7109375" style="5" customWidth="1"/>
    <col min="514" max="514" width="9.140625" style="5" customWidth="1"/>
    <col min="515" max="515" width="8" style="5" customWidth="1"/>
    <col min="516" max="517" width="9.140625" style="5" customWidth="1"/>
    <col min="518" max="518" width="11.7109375" style="5" customWidth="1"/>
    <col min="519" max="520" width="9.140625" style="5" customWidth="1"/>
    <col min="521" max="521" width="10.42578125" style="5" customWidth="1"/>
    <col min="522" max="525" width="9.42578125" style="5" customWidth="1"/>
    <col min="526" max="526" width="15.28515625" style="5" customWidth="1"/>
    <col min="527" max="768" width="9.140625" style="5"/>
    <col min="769" max="769" width="7.7109375" style="5" customWidth="1"/>
    <col min="770" max="770" width="9.140625" style="5" customWidth="1"/>
    <col min="771" max="771" width="8" style="5" customWidth="1"/>
    <col min="772" max="773" width="9.140625" style="5" customWidth="1"/>
    <col min="774" max="774" width="11.7109375" style="5" customWidth="1"/>
    <col min="775" max="776" width="9.140625" style="5" customWidth="1"/>
    <col min="777" max="777" width="10.42578125" style="5" customWidth="1"/>
    <col min="778" max="781" width="9.42578125" style="5" customWidth="1"/>
    <col min="782" max="782" width="15.28515625" style="5" customWidth="1"/>
    <col min="783" max="1024" width="9.140625" style="5"/>
    <col min="1025" max="1025" width="7.7109375" style="5" customWidth="1"/>
    <col min="1026" max="1026" width="9.140625" style="5" customWidth="1"/>
    <col min="1027" max="1027" width="8" style="5" customWidth="1"/>
    <col min="1028" max="1029" width="9.140625" style="5" customWidth="1"/>
    <col min="1030" max="1030" width="11.7109375" style="5" customWidth="1"/>
    <col min="1031" max="1032" width="9.140625" style="5" customWidth="1"/>
    <col min="1033" max="1033" width="10.42578125" style="5" customWidth="1"/>
    <col min="1034" max="1037" width="9.42578125" style="5" customWidth="1"/>
    <col min="1038" max="1038" width="15.28515625" style="5" customWidth="1"/>
    <col min="1039" max="1280" width="9.140625" style="5"/>
    <col min="1281" max="1281" width="7.7109375" style="5" customWidth="1"/>
    <col min="1282" max="1282" width="9.140625" style="5" customWidth="1"/>
    <col min="1283" max="1283" width="8" style="5" customWidth="1"/>
    <col min="1284" max="1285" width="9.140625" style="5" customWidth="1"/>
    <col min="1286" max="1286" width="11.7109375" style="5" customWidth="1"/>
    <col min="1287" max="1288" width="9.140625" style="5" customWidth="1"/>
    <col min="1289" max="1289" width="10.42578125" style="5" customWidth="1"/>
    <col min="1290" max="1293" width="9.42578125" style="5" customWidth="1"/>
    <col min="1294" max="1294" width="15.28515625" style="5" customWidth="1"/>
    <col min="1295" max="1536" width="9.140625" style="5"/>
    <col min="1537" max="1537" width="7.7109375" style="5" customWidth="1"/>
    <col min="1538" max="1538" width="9.140625" style="5" customWidth="1"/>
    <col min="1539" max="1539" width="8" style="5" customWidth="1"/>
    <col min="1540" max="1541" width="9.140625" style="5" customWidth="1"/>
    <col min="1542" max="1542" width="11.7109375" style="5" customWidth="1"/>
    <col min="1543" max="1544" width="9.140625" style="5" customWidth="1"/>
    <col min="1545" max="1545" width="10.42578125" style="5" customWidth="1"/>
    <col min="1546" max="1549" width="9.42578125" style="5" customWidth="1"/>
    <col min="1550" max="1550" width="15.28515625" style="5" customWidth="1"/>
    <col min="1551" max="1792" width="9.140625" style="5"/>
    <col min="1793" max="1793" width="7.7109375" style="5" customWidth="1"/>
    <col min="1794" max="1794" width="9.140625" style="5" customWidth="1"/>
    <col min="1795" max="1795" width="8" style="5" customWidth="1"/>
    <col min="1796" max="1797" width="9.140625" style="5" customWidth="1"/>
    <col min="1798" max="1798" width="11.7109375" style="5" customWidth="1"/>
    <col min="1799" max="1800" width="9.140625" style="5" customWidth="1"/>
    <col min="1801" max="1801" width="10.42578125" style="5" customWidth="1"/>
    <col min="1802" max="1805" width="9.42578125" style="5" customWidth="1"/>
    <col min="1806" max="1806" width="15.28515625" style="5" customWidth="1"/>
    <col min="1807" max="2048" width="9.140625" style="5"/>
    <col min="2049" max="2049" width="7.7109375" style="5" customWidth="1"/>
    <col min="2050" max="2050" width="9.140625" style="5" customWidth="1"/>
    <col min="2051" max="2051" width="8" style="5" customWidth="1"/>
    <col min="2052" max="2053" width="9.140625" style="5" customWidth="1"/>
    <col min="2054" max="2054" width="11.7109375" style="5" customWidth="1"/>
    <col min="2055" max="2056" width="9.140625" style="5" customWidth="1"/>
    <col min="2057" max="2057" width="10.42578125" style="5" customWidth="1"/>
    <col min="2058" max="2061" width="9.42578125" style="5" customWidth="1"/>
    <col min="2062" max="2062" width="15.28515625" style="5" customWidth="1"/>
    <col min="2063" max="2304" width="9.140625" style="5"/>
    <col min="2305" max="2305" width="7.7109375" style="5" customWidth="1"/>
    <col min="2306" max="2306" width="9.140625" style="5" customWidth="1"/>
    <col min="2307" max="2307" width="8" style="5" customWidth="1"/>
    <col min="2308" max="2309" width="9.140625" style="5" customWidth="1"/>
    <col min="2310" max="2310" width="11.7109375" style="5" customWidth="1"/>
    <col min="2311" max="2312" width="9.140625" style="5" customWidth="1"/>
    <col min="2313" max="2313" width="10.42578125" style="5" customWidth="1"/>
    <col min="2314" max="2317" width="9.42578125" style="5" customWidth="1"/>
    <col min="2318" max="2318" width="15.28515625" style="5" customWidth="1"/>
    <col min="2319" max="2560" width="9.140625" style="5"/>
    <col min="2561" max="2561" width="7.7109375" style="5" customWidth="1"/>
    <col min="2562" max="2562" width="9.140625" style="5" customWidth="1"/>
    <col min="2563" max="2563" width="8" style="5" customWidth="1"/>
    <col min="2564" max="2565" width="9.140625" style="5" customWidth="1"/>
    <col min="2566" max="2566" width="11.7109375" style="5" customWidth="1"/>
    <col min="2567" max="2568" width="9.140625" style="5" customWidth="1"/>
    <col min="2569" max="2569" width="10.42578125" style="5" customWidth="1"/>
    <col min="2570" max="2573" width="9.42578125" style="5" customWidth="1"/>
    <col min="2574" max="2574" width="15.28515625" style="5" customWidth="1"/>
    <col min="2575" max="2816" width="9.140625" style="5"/>
    <col min="2817" max="2817" width="7.7109375" style="5" customWidth="1"/>
    <col min="2818" max="2818" width="9.140625" style="5" customWidth="1"/>
    <col min="2819" max="2819" width="8" style="5" customWidth="1"/>
    <col min="2820" max="2821" width="9.140625" style="5" customWidth="1"/>
    <col min="2822" max="2822" width="11.7109375" style="5" customWidth="1"/>
    <col min="2823" max="2824" width="9.140625" style="5" customWidth="1"/>
    <col min="2825" max="2825" width="10.42578125" style="5" customWidth="1"/>
    <col min="2826" max="2829" width="9.42578125" style="5" customWidth="1"/>
    <col min="2830" max="2830" width="15.28515625" style="5" customWidth="1"/>
    <col min="2831" max="3072" width="9.140625" style="5"/>
    <col min="3073" max="3073" width="7.7109375" style="5" customWidth="1"/>
    <col min="3074" max="3074" width="9.140625" style="5" customWidth="1"/>
    <col min="3075" max="3075" width="8" style="5" customWidth="1"/>
    <col min="3076" max="3077" width="9.140625" style="5" customWidth="1"/>
    <col min="3078" max="3078" width="11.7109375" style="5" customWidth="1"/>
    <col min="3079" max="3080" width="9.140625" style="5" customWidth="1"/>
    <col min="3081" max="3081" width="10.42578125" style="5" customWidth="1"/>
    <col min="3082" max="3085" width="9.42578125" style="5" customWidth="1"/>
    <col min="3086" max="3086" width="15.28515625" style="5" customWidth="1"/>
    <col min="3087" max="3328" width="9.140625" style="5"/>
    <col min="3329" max="3329" width="7.7109375" style="5" customWidth="1"/>
    <col min="3330" max="3330" width="9.140625" style="5" customWidth="1"/>
    <col min="3331" max="3331" width="8" style="5" customWidth="1"/>
    <col min="3332" max="3333" width="9.140625" style="5" customWidth="1"/>
    <col min="3334" max="3334" width="11.7109375" style="5" customWidth="1"/>
    <col min="3335" max="3336" width="9.140625" style="5" customWidth="1"/>
    <col min="3337" max="3337" width="10.42578125" style="5" customWidth="1"/>
    <col min="3338" max="3341" width="9.42578125" style="5" customWidth="1"/>
    <col min="3342" max="3342" width="15.28515625" style="5" customWidth="1"/>
    <col min="3343" max="3584" width="9.140625" style="5"/>
    <col min="3585" max="3585" width="7.7109375" style="5" customWidth="1"/>
    <col min="3586" max="3586" width="9.140625" style="5" customWidth="1"/>
    <col min="3587" max="3587" width="8" style="5" customWidth="1"/>
    <col min="3588" max="3589" width="9.140625" style="5" customWidth="1"/>
    <col min="3590" max="3590" width="11.7109375" style="5" customWidth="1"/>
    <col min="3591" max="3592" width="9.140625" style="5" customWidth="1"/>
    <col min="3593" max="3593" width="10.42578125" style="5" customWidth="1"/>
    <col min="3594" max="3597" width="9.42578125" style="5" customWidth="1"/>
    <col min="3598" max="3598" width="15.28515625" style="5" customWidth="1"/>
    <col min="3599" max="3840" width="9.140625" style="5"/>
    <col min="3841" max="3841" width="7.7109375" style="5" customWidth="1"/>
    <col min="3842" max="3842" width="9.140625" style="5" customWidth="1"/>
    <col min="3843" max="3843" width="8" style="5" customWidth="1"/>
    <col min="3844" max="3845" width="9.140625" style="5" customWidth="1"/>
    <col min="3846" max="3846" width="11.7109375" style="5" customWidth="1"/>
    <col min="3847" max="3848" width="9.140625" style="5" customWidth="1"/>
    <col min="3849" max="3849" width="10.42578125" style="5" customWidth="1"/>
    <col min="3850" max="3853" width="9.42578125" style="5" customWidth="1"/>
    <col min="3854" max="3854" width="15.28515625" style="5" customWidth="1"/>
    <col min="3855" max="4096" width="9.140625" style="5"/>
    <col min="4097" max="4097" width="7.7109375" style="5" customWidth="1"/>
    <col min="4098" max="4098" width="9.140625" style="5" customWidth="1"/>
    <col min="4099" max="4099" width="8" style="5" customWidth="1"/>
    <col min="4100" max="4101" width="9.140625" style="5" customWidth="1"/>
    <col min="4102" max="4102" width="11.7109375" style="5" customWidth="1"/>
    <col min="4103" max="4104" width="9.140625" style="5" customWidth="1"/>
    <col min="4105" max="4105" width="10.42578125" style="5" customWidth="1"/>
    <col min="4106" max="4109" width="9.42578125" style="5" customWidth="1"/>
    <col min="4110" max="4110" width="15.28515625" style="5" customWidth="1"/>
    <col min="4111" max="4352" width="9.140625" style="5"/>
    <col min="4353" max="4353" width="7.7109375" style="5" customWidth="1"/>
    <col min="4354" max="4354" width="9.140625" style="5" customWidth="1"/>
    <col min="4355" max="4355" width="8" style="5" customWidth="1"/>
    <col min="4356" max="4357" width="9.140625" style="5" customWidth="1"/>
    <col min="4358" max="4358" width="11.7109375" style="5" customWidth="1"/>
    <col min="4359" max="4360" width="9.140625" style="5" customWidth="1"/>
    <col min="4361" max="4361" width="10.42578125" style="5" customWidth="1"/>
    <col min="4362" max="4365" width="9.42578125" style="5" customWidth="1"/>
    <col min="4366" max="4366" width="15.28515625" style="5" customWidth="1"/>
    <col min="4367" max="4608" width="9.140625" style="5"/>
    <col min="4609" max="4609" width="7.7109375" style="5" customWidth="1"/>
    <col min="4610" max="4610" width="9.140625" style="5" customWidth="1"/>
    <col min="4611" max="4611" width="8" style="5" customWidth="1"/>
    <col min="4612" max="4613" width="9.140625" style="5" customWidth="1"/>
    <col min="4614" max="4614" width="11.7109375" style="5" customWidth="1"/>
    <col min="4615" max="4616" width="9.140625" style="5" customWidth="1"/>
    <col min="4617" max="4617" width="10.42578125" style="5" customWidth="1"/>
    <col min="4618" max="4621" width="9.42578125" style="5" customWidth="1"/>
    <col min="4622" max="4622" width="15.28515625" style="5" customWidth="1"/>
    <col min="4623" max="4864" width="9.140625" style="5"/>
    <col min="4865" max="4865" width="7.7109375" style="5" customWidth="1"/>
    <col min="4866" max="4866" width="9.140625" style="5" customWidth="1"/>
    <col min="4867" max="4867" width="8" style="5" customWidth="1"/>
    <col min="4868" max="4869" width="9.140625" style="5" customWidth="1"/>
    <col min="4870" max="4870" width="11.7109375" style="5" customWidth="1"/>
    <col min="4871" max="4872" width="9.140625" style="5" customWidth="1"/>
    <col min="4873" max="4873" width="10.42578125" style="5" customWidth="1"/>
    <col min="4874" max="4877" width="9.42578125" style="5" customWidth="1"/>
    <col min="4878" max="4878" width="15.28515625" style="5" customWidth="1"/>
    <col min="4879" max="5120" width="9.140625" style="5"/>
    <col min="5121" max="5121" width="7.7109375" style="5" customWidth="1"/>
    <col min="5122" max="5122" width="9.140625" style="5" customWidth="1"/>
    <col min="5123" max="5123" width="8" style="5" customWidth="1"/>
    <col min="5124" max="5125" width="9.140625" style="5" customWidth="1"/>
    <col min="5126" max="5126" width="11.7109375" style="5" customWidth="1"/>
    <col min="5127" max="5128" width="9.140625" style="5" customWidth="1"/>
    <col min="5129" max="5129" width="10.42578125" style="5" customWidth="1"/>
    <col min="5130" max="5133" width="9.42578125" style="5" customWidth="1"/>
    <col min="5134" max="5134" width="15.28515625" style="5" customWidth="1"/>
    <col min="5135" max="5376" width="9.140625" style="5"/>
    <col min="5377" max="5377" width="7.7109375" style="5" customWidth="1"/>
    <col min="5378" max="5378" width="9.140625" style="5" customWidth="1"/>
    <col min="5379" max="5379" width="8" style="5" customWidth="1"/>
    <col min="5380" max="5381" width="9.140625" style="5" customWidth="1"/>
    <col min="5382" max="5382" width="11.7109375" style="5" customWidth="1"/>
    <col min="5383" max="5384" width="9.140625" style="5" customWidth="1"/>
    <col min="5385" max="5385" width="10.42578125" style="5" customWidth="1"/>
    <col min="5386" max="5389" width="9.42578125" style="5" customWidth="1"/>
    <col min="5390" max="5390" width="15.28515625" style="5" customWidth="1"/>
    <col min="5391" max="5632" width="9.140625" style="5"/>
    <col min="5633" max="5633" width="7.7109375" style="5" customWidth="1"/>
    <col min="5634" max="5634" width="9.140625" style="5" customWidth="1"/>
    <col min="5635" max="5635" width="8" style="5" customWidth="1"/>
    <col min="5636" max="5637" width="9.140625" style="5" customWidth="1"/>
    <col min="5638" max="5638" width="11.7109375" style="5" customWidth="1"/>
    <col min="5639" max="5640" width="9.140625" style="5" customWidth="1"/>
    <col min="5641" max="5641" width="10.42578125" style="5" customWidth="1"/>
    <col min="5642" max="5645" width="9.42578125" style="5" customWidth="1"/>
    <col min="5646" max="5646" width="15.28515625" style="5" customWidth="1"/>
    <col min="5647" max="5888" width="9.140625" style="5"/>
    <col min="5889" max="5889" width="7.7109375" style="5" customWidth="1"/>
    <col min="5890" max="5890" width="9.140625" style="5" customWidth="1"/>
    <col min="5891" max="5891" width="8" style="5" customWidth="1"/>
    <col min="5892" max="5893" width="9.140625" style="5" customWidth="1"/>
    <col min="5894" max="5894" width="11.7109375" style="5" customWidth="1"/>
    <col min="5895" max="5896" width="9.140625" style="5" customWidth="1"/>
    <col min="5897" max="5897" width="10.42578125" style="5" customWidth="1"/>
    <col min="5898" max="5901" width="9.42578125" style="5" customWidth="1"/>
    <col min="5902" max="5902" width="15.28515625" style="5" customWidth="1"/>
    <col min="5903" max="6144" width="9.140625" style="5"/>
    <col min="6145" max="6145" width="7.7109375" style="5" customWidth="1"/>
    <col min="6146" max="6146" width="9.140625" style="5" customWidth="1"/>
    <col min="6147" max="6147" width="8" style="5" customWidth="1"/>
    <col min="6148" max="6149" width="9.140625" style="5" customWidth="1"/>
    <col min="6150" max="6150" width="11.7109375" style="5" customWidth="1"/>
    <col min="6151" max="6152" width="9.140625" style="5" customWidth="1"/>
    <col min="6153" max="6153" width="10.42578125" style="5" customWidth="1"/>
    <col min="6154" max="6157" width="9.42578125" style="5" customWidth="1"/>
    <col min="6158" max="6158" width="15.28515625" style="5" customWidth="1"/>
    <col min="6159" max="6400" width="9.140625" style="5"/>
    <col min="6401" max="6401" width="7.7109375" style="5" customWidth="1"/>
    <col min="6402" max="6402" width="9.140625" style="5" customWidth="1"/>
    <col min="6403" max="6403" width="8" style="5" customWidth="1"/>
    <col min="6404" max="6405" width="9.140625" style="5" customWidth="1"/>
    <col min="6406" max="6406" width="11.7109375" style="5" customWidth="1"/>
    <col min="6407" max="6408" width="9.140625" style="5" customWidth="1"/>
    <col min="6409" max="6409" width="10.42578125" style="5" customWidth="1"/>
    <col min="6410" max="6413" width="9.42578125" style="5" customWidth="1"/>
    <col min="6414" max="6414" width="15.28515625" style="5" customWidth="1"/>
    <col min="6415" max="6656" width="9.140625" style="5"/>
    <col min="6657" max="6657" width="7.7109375" style="5" customWidth="1"/>
    <col min="6658" max="6658" width="9.140625" style="5" customWidth="1"/>
    <col min="6659" max="6659" width="8" style="5" customWidth="1"/>
    <col min="6660" max="6661" width="9.140625" style="5" customWidth="1"/>
    <col min="6662" max="6662" width="11.7109375" style="5" customWidth="1"/>
    <col min="6663" max="6664" width="9.140625" style="5" customWidth="1"/>
    <col min="6665" max="6665" width="10.42578125" style="5" customWidth="1"/>
    <col min="6666" max="6669" width="9.42578125" style="5" customWidth="1"/>
    <col min="6670" max="6670" width="15.28515625" style="5" customWidth="1"/>
    <col min="6671" max="6912" width="9.140625" style="5"/>
    <col min="6913" max="6913" width="7.7109375" style="5" customWidth="1"/>
    <col min="6914" max="6914" width="9.140625" style="5" customWidth="1"/>
    <col min="6915" max="6915" width="8" style="5" customWidth="1"/>
    <col min="6916" max="6917" width="9.140625" style="5" customWidth="1"/>
    <col min="6918" max="6918" width="11.7109375" style="5" customWidth="1"/>
    <col min="6919" max="6920" width="9.140625" style="5" customWidth="1"/>
    <col min="6921" max="6921" width="10.42578125" style="5" customWidth="1"/>
    <col min="6922" max="6925" width="9.42578125" style="5" customWidth="1"/>
    <col min="6926" max="6926" width="15.28515625" style="5" customWidth="1"/>
    <col min="6927" max="7168" width="9.140625" style="5"/>
    <col min="7169" max="7169" width="7.7109375" style="5" customWidth="1"/>
    <col min="7170" max="7170" width="9.140625" style="5" customWidth="1"/>
    <col min="7171" max="7171" width="8" style="5" customWidth="1"/>
    <col min="7172" max="7173" width="9.140625" style="5" customWidth="1"/>
    <col min="7174" max="7174" width="11.7109375" style="5" customWidth="1"/>
    <col min="7175" max="7176" width="9.140625" style="5" customWidth="1"/>
    <col min="7177" max="7177" width="10.42578125" style="5" customWidth="1"/>
    <col min="7178" max="7181" width="9.42578125" style="5" customWidth="1"/>
    <col min="7182" max="7182" width="15.28515625" style="5" customWidth="1"/>
    <col min="7183" max="7424" width="9.140625" style="5"/>
    <col min="7425" max="7425" width="7.7109375" style="5" customWidth="1"/>
    <col min="7426" max="7426" width="9.140625" style="5" customWidth="1"/>
    <col min="7427" max="7427" width="8" style="5" customWidth="1"/>
    <col min="7428" max="7429" width="9.140625" style="5" customWidth="1"/>
    <col min="7430" max="7430" width="11.7109375" style="5" customWidth="1"/>
    <col min="7431" max="7432" width="9.140625" style="5" customWidth="1"/>
    <col min="7433" max="7433" width="10.42578125" style="5" customWidth="1"/>
    <col min="7434" max="7437" width="9.42578125" style="5" customWidth="1"/>
    <col min="7438" max="7438" width="15.28515625" style="5" customWidth="1"/>
    <col min="7439" max="7680" width="9.140625" style="5"/>
    <col min="7681" max="7681" width="7.7109375" style="5" customWidth="1"/>
    <col min="7682" max="7682" width="9.140625" style="5" customWidth="1"/>
    <col min="7683" max="7683" width="8" style="5" customWidth="1"/>
    <col min="7684" max="7685" width="9.140625" style="5" customWidth="1"/>
    <col min="7686" max="7686" width="11.7109375" style="5" customWidth="1"/>
    <col min="7687" max="7688" width="9.140625" style="5" customWidth="1"/>
    <col min="7689" max="7689" width="10.42578125" style="5" customWidth="1"/>
    <col min="7690" max="7693" width="9.42578125" style="5" customWidth="1"/>
    <col min="7694" max="7694" width="15.28515625" style="5" customWidth="1"/>
    <col min="7695" max="7936" width="9.140625" style="5"/>
    <col min="7937" max="7937" width="7.7109375" style="5" customWidth="1"/>
    <col min="7938" max="7938" width="9.140625" style="5" customWidth="1"/>
    <col min="7939" max="7939" width="8" style="5" customWidth="1"/>
    <col min="7940" max="7941" width="9.140625" style="5" customWidth="1"/>
    <col min="7942" max="7942" width="11.7109375" style="5" customWidth="1"/>
    <col min="7943" max="7944" width="9.140625" style="5" customWidth="1"/>
    <col min="7945" max="7945" width="10.42578125" style="5" customWidth="1"/>
    <col min="7946" max="7949" width="9.42578125" style="5" customWidth="1"/>
    <col min="7950" max="7950" width="15.28515625" style="5" customWidth="1"/>
    <col min="7951" max="8192" width="9.140625" style="5"/>
    <col min="8193" max="8193" width="7.7109375" style="5" customWidth="1"/>
    <col min="8194" max="8194" width="9.140625" style="5" customWidth="1"/>
    <col min="8195" max="8195" width="8" style="5" customWidth="1"/>
    <col min="8196" max="8197" width="9.140625" style="5" customWidth="1"/>
    <col min="8198" max="8198" width="11.7109375" style="5" customWidth="1"/>
    <col min="8199" max="8200" width="9.140625" style="5" customWidth="1"/>
    <col min="8201" max="8201" width="10.42578125" style="5" customWidth="1"/>
    <col min="8202" max="8205" width="9.42578125" style="5" customWidth="1"/>
    <col min="8206" max="8206" width="15.28515625" style="5" customWidth="1"/>
    <col min="8207" max="8448" width="9.140625" style="5"/>
    <col min="8449" max="8449" width="7.7109375" style="5" customWidth="1"/>
    <col min="8450" max="8450" width="9.140625" style="5" customWidth="1"/>
    <col min="8451" max="8451" width="8" style="5" customWidth="1"/>
    <col min="8452" max="8453" width="9.140625" style="5" customWidth="1"/>
    <col min="8454" max="8454" width="11.7109375" style="5" customWidth="1"/>
    <col min="8455" max="8456" width="9.140625" style="5" customWidth="1"/>
    <col min="8457" max="8457" width="10.42578125" style="5" customWidth="1"/>
    <col min="8458" max="8461" width="9.42578125" style="5" customWidth="1"/>
    <col min="8462" max="8462" width="15.28515625" style="5" customWidth="1"/>
    <col min="8463" max="8704" width="9.140625" style="5"/>
    <col min="8705" max="8705" width="7.7109375" style="5" customWidth="1"/>
    <col min="8706" max="8706" width="9.140625" style="5" customWidth="1"/>
    <col min="8707" max="8707" width="8" style="5" customWidth="1"/>
    <col min="8708" max="8709" width="9.140625" style="5" customWidth="1"/>
    <col min="8710" max="8710" width="11.7109375" style="5" customWidth="1"/>
    <col min="8711" max="8712" width="9.140625" style="5" customWidth="1"/>
    <col min="8713" max="8713" width="10.42578125" style="5" customWidth="1"/>
    <col min="8714" max="8717" width="9.42578125" style="5" customWidth="1"/>
    <col min="8718" max="8718" width="15.28515625" style="5" customWidth="1"/>
    <col min="8719" max="8960" width="9.140625" style="5"/>
    <col min="8961" max="8961" width="7.7109375" style="5" customWidth="1"/>
    <col min="8962" max="8962" width="9.140625" style="5" customWidth="1"/>
    <col min="8963" max="8963" width="8" style="5" customWidth="1"/>
    <col min="8964" max="8965" width="9.140625" style="5" customWidth="1"/>
    <col min="8966" max="8966" width="11.7109375" style="5" customWidth="1"/>
    <col min="8967" max="8968" width="9.140625" style="5" customWidth="1"/>
    <col min="8969" max="8969" width="10.42578125" style="5" customWidth="1"/>
    <col min="8970" max="8973" width="9.42578125" style="5" customWidth="1"/>
    <col min="8974" max="8974" width="15.28515625" style="5" customWidth="1"/>
    <col min="8975" max="9216" width="9.140625" style="5"/>
    <col min="9217" max="9217" width="7.7109375" style="5" customWidth="1"/>
    <col min="9218" max="9218" width="9.140625" style="5" customWidth="1"/>
    <col min="9219" max="9219" width="8" style="5" customWidth="1"/>
    <col min="9220" max="9221" width="9.140625" style="5" customWidth="1"/>
    <col min="9222" max="9222" width="11.7109375" style="5" customWidth="1"/>
    <col min="9223" max="9224" width="9.140625" style="5" customWidth="1"/>
    <col min="9225" max="9225" width="10.42578125" style="5" customWidth="1"/>
    <col min="9226" max="9229" width="9.42578125" style="5" customWidth="1"/>
    <col min="9230" max="9230" width="15.28515625" style="5" customWidth="1"/>
    <col min="9231" max="9472" width="9.140625" style="5"/>
    <col min="9473" max="9473" width="7.7109375" style="5" customWidth="1"/>
    <col min="9474" max="9474" width="9.140625" style="5" customWidth="1"/>
    <col min="9475" max="9475" width="8" style="5" customWidth="1"/>
    <col min="9476" max="9477" width="9.140625" style="5" customWidth="1"/>
    <col min="9478" max="9478" width="11.7109375" style="5" customWidth="1"/>
    <col min="9479" max="9480" width="9.140625" style="5" customWidth="1"/>
    <col min="9481" max="9481" width="10.42578125" style="5" customWidth="1"/>
    <col min="9482" max="9485" width="9.42578125" style="5" customWidth="1"/>
    <col min="9486" max="9486" width="15.28515625" style="5" customWidth="1"/>
    <col min="9487" max="9728" width="9.140625" style="5"/>
    <col min="9729" max="9729" width="7.7109375" style="5" customWidth="1"/>
    <col min="9730" max="9730" width="9.140625" style="5" customWidth="1"/>
    <col min="9731" max="9731" width="8" style="5" customWidth="1"/>
    <col min="9732" max="9733" width="9.140625" style="5" customWidth="1"/>
    <col min="9734" max="9734" width="11.7109375" style="5" customWidth="1"/>
    <col min="9735" max="9736" width="9.140625" style="5" customWidth="1"/>
    <col min="9737" max="9737" width="10.42578125" style="5" customWidth="1"/>
    <col min="9738" max="9741" width="9.42578125" style="5" customWidth="1"/>
    <col min="9742" max="9742" width="15.28515625" style="5" customWidth="1"/>
    <col min="9743" max="9984" width="9.140625" style="5"/>
    <col min="9985" max="9985" width="7.7109375" style="5" customWidth="1"/>
    <col min="9986" max="9986" width="9.140625" style="5" customWidth="1"/>
    <col min="9987" max="9987" width="8" style="5" customWidth="1"/>
    <col min="9988" max="9989" width="9.140625" style="5" customWidth="1"/>
    <col min="9990" max="9990" width="11.7109375" style="5" customWidth="1"/>
    <col min="9991" max="9992" width="9.140625" style="5" customWidth="1"/>
    <col min="9993" max="9993" width="10.42578125" style="5" customWidth="1"/>
    <col min="9994" max="9997" width="9.42578125" style="5" customWidth="1"/>
    <col min="9998" max="9998" width="15.28515625" style="5" customWidth="1"/>
    <col min="9999" max="10240" width="9.140625" style="5"/>
    <col min="10241" max="10241" width="7.7109375" style="5" customWidth="1"/>
    <col min="10242" max="10242" width="9.140625" style="5" customWidth="1"/>
    <col min="10243" max="10243" width="8" style="5" customWidth="1"/>
    <col min="10244" max="10245" width="9.140625" style="5" customWidth="1"/>
    <col min="10246" max="10246" width="11.7109375" style="5" customWidth="1"/>
    <col min="10247" max="10248" width="9.140625" style="5" customWidth="1"/>
    <col min="10249" max="10249" width="10.42578125" style="5" customWidth="1"/>
    <col min="10250" max="10253" width="9.42578125" style="5" customWidth="1"/>
    <col min="10254" max="10254" width="15.28515625" style="5" customWidth="1"/>
    <col min="10255" max="10496" width="9.140625" style="5"/>
    <col min="10497" max="10497" width="7.7109375" style="5" customWidth="1"/>
    <col min="10498" max="10498" width="9.140625" style="5" customWidth="1"/>
    <col min="10499" max="10499" width="8" style="5" customWidth="1"/>
    <col min="10500" max="10501" width="9.140625" style="5" customWidth="1"/>
    <col min="10502" max="10502" width="11.7109375" style="5" customWidth="1"/>
    <col min="10503" max="10504" width="9.140625" style="5" customWidth="1"/>
    <col min="10505" max="10505" width="10.42578125" style="5" customWidth="1"/>
    <col min="10506" max="10509" width="9.42578125" style="5" customWidth="1"/>
    <col min="10510" max="10510" width="15.28515625" style="5" customWidth="1"/>
    <col min="10511" max="10752" width="9.140625" style="5"/>
    <col min="10753" max="10753" width="7.7109375" style="5" customWidth="1"/>
    <col min="10754" max="10754" width="9.140625" style="5" customWidth="1"/>
    <col min="10755" max="10755" width="8" style="5" customWidth="1"/>
    <col min="10756" max="10757" width="9.140625" style="5" customWidth="1"/>
    <col min="10758" max="10758" width="11.7109375" style="5" customWidth="1"/>
    <col min="10759" max="10760" width="9.140625" style="5" customWidth="1"/>
    <col min="10761" max="10761" width="10.42578125" style="5" customWidth="1"/>
    <col min="10762" max="10765" width="9.42578125" style="5" customWidth="1"/>
    <col min="10766" max="10766" width="15.28515625" style="5" customWidth="1"/>
    <col min="10767" max="11008" width="9.140625" style="5"/>
    <col min="11009" max="11009" width="7.7109375" style="5" customWidth="1"/>
    <col min="11010" max="11010" width="9.140625" style="5" customWidth="1"/>
    <col min="11011" max="11011" width="8" style="5" customWidth="1"/>
    <col min="11012" max="11013" width="9.140625" style="5" customWidth="1"/>
    <col min="11014" max="11014" width="11.7109375" style="5" customWidth="1"/>
    <col min="11015" max="11016" width="9.140625" style="5" customWidth="1"/>
    <col min="11017" max="11017" width="10.42578125" style="5" customWidth="1"/>
    <col min="11018" max="11021" width="9.42578125" style="5" customWidth="1"/>
    <col min="11022" max="11022" width="15.28515625" style="5" customWidth="1"/>
    <col min="11023" max="11264" width="9.140625" style="5"/>
    <col min="11265" max="11265" width="7.7109375" style="5" customWidth="1"/>
    <col min="11266" max="11266" width="9.140625" style="5" customWidth="1"/>
    <col min="11267" max="11267" width="8" style="5" customWidth="1"/>
    <col min="11268" max="11269" width="9.140625" style="5" customWidth="1"/>
    <col min="11270" max="11270" width="11.7109375" style="5" customWidth="1"/>
    <col min="11271" max="11272" width="9.140625" style="5" customWidth="1"/>
    <col min="11273" max="11273" width="10.42578125" style="5" customWidth="1"/>
    <col min="11274" max="11277" width="9.42578125" style="5" customWidth="1"/>
    <col min="11278" max="11278" width="15.28515625" style="5" customWidth="1"/>
    <col min="11279" max="11520" width="9.140625" style="5"/>
    <col min="11521" max="11521" width="7.7109375" style="5" customWidth="1"/>
    <col min="11522" max="11522" width="9.140625" style="5" customWidth="1"/>
    <col min="11523" max="11523" width="8" style="5" customWidth="1"/>
    <col min="11524" max="11525" width="9.140625" style="5" customWidth="1"/>
    <col min="11526" max="11526" width="11.7109375" style="5" customWidth="1"/>
    <col min="11527" max="11528" width="9.140625" style="5" customWidth="1"/>
    <col min="11529" max="11529" width="10.42578125" style="5" customWidth="1"/>
    <col min="11530" max="11533" width="9.42578125" style="5" customWidth="1"/>
    <col min="11534" max="11534" width="15.28515625" style="5" customWidth="1"/>
    <col min="11535" max="11776" width="9.140625" style="5"/>
    <col min="11777" max="11777" width="7.7109375" style="5" customWidth="1"/>
    <col min="11778" max="11778" width="9.140625" style="5" customWidth="1"/>
    <col min="11779" max="11779" width="8" style="5" customWidth="1"/>
    <col min="11780" max="11781" width="9.140625" style="5" customWidth="1"/>
    <col min="11782" max="11782" width="11.7109375" style="5" customWidth="1"/>
    <col min="11783" max="11784" width="9.140625" style="5" customWidth="1"/>
    <col min="11785" max="11785" width="10.42578125" style="5" customWidth="1"/>
    <col min="11786" max="11789" width="9.42578125" style="5" customWidth="1"/>
    <col min="11790" max="11790" width="15.28515625" style="5" customWidth="1"/>
    <col min="11791" max="12032" width="9.140625" style="5"/>
    <col min="12033" max="12033" width="7.7109375" style="5" customWidth="1"/>
    <col min="12034" max="12034" width="9.140625" style="5" customWidth="1"/>
    <col min="12035" max="12035" width="8" style="5" customWidth="1"/>
    <col min="12036" max="12037" width="9.140625" style="5" customWidth="1"/>
    <col min="12038" max="12038" width="11.7109375" style="5" customWidth="1"/>
    <col min="12039" max="12040" width="9.140625" style="5" customWidth="1"/>
    <col min="12041" max="12041" width="10.42578125" style="5" customWidth="1"/>
    <col min="12042" max="12045" width="9.42578125" style="5" customWidth="1"/>
    <col min="12046" max="12046" width="15.28515625" style="5" customWidth="1"/>
    <col min="12047" max="12288" width="9.140625" style="5"/>
    <col min="12289" max="12289" width="7.7109375" style="5" customWidth="1"/>
    <col min="12290" max="12290" width="9.140625" style="5" customWidth="1"/>
    <col min="12291" max="12291" width="8" style="5" customWidth="1"/>
    <col min="12292" max="12293" width="9.140625" style="5" customWidth="1"/>
    <col min="12294" max="12294" width="11.7109375" style="5" customWidth="1"/>
    <col min="12295" max="12296" width="9.140625" style="5" customWidth="1"/>
    <col min="12297" max="12297" width="10.42578125" style="5" customWidth="1"/>
    <col min="12298" max="12301" width="9.42578125" style="5" customWidth="1"/>
    <col min="12302" max="12302" width="15.28515625" style="5" customWidth="1"/>
    <col min="12303" max="12544" width="9.140625" style="5"/>
    <col min="12545" max="12545" width="7.7109375" style="5" customWidth="1"/>
    <col min="12546" max="12546" width="9.140625" style="5" customWidth="1"/>
    <col min="12547" max="12547" width="8" style="5" customWidth="1"/>
    <col min="12548" max="12549" width="9.140625" style="5" customWidth="1"/>
    <col min="12550" max="12550" width="11.7109375" style="5" customWidth="1"/>
    <col min="12551" max="12552" width="9.140625" style="5" customWidth="1"/>
    <col min="12553" max="12553" width="10.42578125" style="5" customWidth="1"/>
    <col min="12554" max="12557" width="9.42578125" style="5" customWidth="1"/>
    <col min="12558" max="12558" width="15.28515625" style="5" customWidth="1"/>
    <col min="12559" max="12800" width="9.140625" style="5"/>
    <col min="12801" max="12801" width="7.7109375" style="5" customWidth="1"/>
    <col min="12802" max="12802" width="9.140625" style="5" customWidth="1"/>
    <col min="12803" max="12803" width="8" style="5" customWidth="1"/>
    <col min="12804" max="12805" width="9.140625" style="5" customWidth="1"/>
    <col min="12806" max="12806" width="11.7109375" style="5" customWidth="1"/>
    <col min="12807" max="12808" width="9.140625" style="5" customWidth="1"/>
    <col min="12809" max="12809" width="10.42578125" style="5" customWidth="1"/>
    <col min="12810" max="12813" width="9.42578125" style="5" customWidth="1"/>
    <col min="12814" max="12814" width="15.28515625" style="5" customWidth="1"/>
    <col min="12815" max="13056" width="9.140625" style="5"/>
    <col min="13057" max="13057" width="7.7109375" style="5" customWidth="1"/>
    <col min="13058" max="13058" width="9.140625" style="5" customWidth="1"/>
    <col min="13059" max="13059" width="8" style="5" customWidth="1"/>
    <col min="13060" max="13061" width="9.140625" style="5" customWidth="1"/>
    <col min="13062" max="13062" width="11.7109375" style="5" customWidth="1"/>
    <col min="13063" max="13064" width="9.140625" style="5" customWidth="1"/>
    <col min="13065" max="13065" width="10.42578125" style="5" customWidth="1"/>
    <col min="13066" max="13069" width="9.42578125" style="5" customWidth="1"/>
    <col min="13070" max="13070" width="15.28515625" style="5" customWidth="1"/>
    <col min="13071" max="13312" width="9.140625" style="5"/>
    <col min="13313" max="13313" width="7.7109375" style="5" customWidth="1"/>
    <col min="13314" max="13314" width="9.140625" style="5" customWidth="1"/>
    <col min="13315" max="13315" width="8" style="5" customWidth="1"/>
    <col min="13316" max="13317" width="9.140625" style="5" customWidth="1"/>
    <col min="13318" max="13318" width="11.7109375" style="5" customWidth="1"/>
    <col min="13319" max="13320" width="9.140625" style="5" customWidth="1"/>
    <col min="13321" max="13321" width="10.42578125" style="5" customWidth="1"/>
    <col min="13322" max="13325" width="9.42578125" style="5" customWidth="1"/>
    <col min="13326" max="13326" width="15.28515625" style="5" customWidth="1"/>
    <col min="13327" max="13568" width="9.140625" style="5"/>
    <col min="13569" max="13569" width="7.7109375" style="5" customWidth="1"/>
    <col min="13570" max="13570" width="9.140625" style="5" customWidth="1"/>
    <col min="13571" max="13571" width="8" style="5" customWidth="1"/>
    <col min="13572" max="13573" width="9.140625" style="5" customWidth="1"/>
    <col min="13574" max="13574" width="11.7109375" style="5" customWidth="1"/>
    <col min="13575" max="13576" width="9.140625" style="5" customWidth="1"/>
    <col min="13577" max="13577" width="10.42578125" style="5" customWidth="1"/>
    <col min="13578" max="13581" width="9.42578125" style="5" customWidth="1"/>
    <col min="13582" max="13582" width="15.28515625" style="5" customWidth="1"/>
    <col min="13583" max="13824" width="9.140625" style="5"/>
    <col min="13825" max="13825" width="7.7109375" style="5" customWidth="1"/>
    <col min="13826" max="13826" width="9.140625" style="5" customWidth="1"/>
    <col min="13827" max="13827" width="8" style="5" customWidth="1"/>
    <col min="13828" max="13829" width="9.140625" style="5" customWidth="1"/>
    <col min="13830" max="13830" width="11.7109375" style="5" customWidth="1"/>
    <col min="13831" max="13832" width="9.140625" style="5" customWidth="1"/>
    <col min="13833" max="13833" width="10.42578125" style="5" customWidth="1"/>
    <col min="13834" max="13837" width="9.42578125" style="5" customWidth="1"/>
    <col min="13838" max="13838" width="15.28515625" style="5" customWidth="1"/>
    <col min="13839" max="14080" width="9.140625" style="5"/>
    <col min="14081" max="14081" width="7.7109375" style="5" customWidth="1"/>
    <col min="14082" max="14082" width="9.140625" style="5" customWidth="1"/>
    <col min="14083" max="14083" width="8" style="5" customWidth="1"/>
    <col min="14084" max="14085" width="9.140625" style="5" customWidth="1"/>
    <col min="14086" max="14086" width="11.7109375" style="5" customWidth="1"/>
    <col min="14087" max="14088" width="9.140625" style="5" customWidth="1"/>
    <col min="14089" max="14089" width="10.42578125" style="5" customWidth="1"/>
    <col min="14090" max="14093" width="9.42578125" style="5" customWidth="1"/>
    <col min="14094" max="14094" width="15.28515625" style="5" customWidth="1"/>
    <col min="14095" max="14336" width="9.140625" style="5"/>
    <col min="14337" max="14337" width="7.7109375" style="5" customWidth="1"/>
    <col min="14338" max="14338" width="9.140625" style="5" customWidth="1"/>
    <col min="14339" max="14339" width="8" style="5" customWidth="1"/>
    <col min="14340" max="14341" width="9.140625" style="5" customWidth="1"/>
    <col min="14342" max="14342" width="11.7109375" style="5" customWidth="1"/>
    <col min="14343" max="14344" width="9.140625" style="5" customWidth="1"/>
    <col min="14345" max="14345" width="10.42578125" style="5" customWidth="1"/>
    <col min="14346" max="14349" width="9.42578125" style="5" customWidth="1"/>
    <col min="14350" max="14350" width="15.28515625" style="5" customWidth="1"/>
    <col min="14351" max="14592" width="9.140625" style="5"/>
    <col min="14593" max="14593" width="7.7109375" style="5" customWidth="1"/>
    <col min="14594" max="14594" width="9.140625" style="5" customWidth="1"/>
    <col min="14595" max="14595" width="8" style="5" customWidth="1"/>
    <col min="14596" max="14597" width="9.140625" style="5" customWidth="1"/>
    <col min="14598" max="14598" width="11.7109375" style="5" customWidth="1"/>
    <col min="14599" max="14600" width="9.140625" style="5" customWidth="1"/>
    <col min="14601" max="14601" width="10.42578125" style="5" customWidth="1"/>
    <col min="14602" max="14605" width="9.42578125" style="5" customWidth="1"/>
    <col min="14606" max="14606" width="15.28515625" style="5" customWidth="1"/>
    <col min="14607" max="14848" width="9.140625" style="5"/>
    <col min="14849" max="14849" width="7.7109375" style="5" customWidth="1"/>
    <col min="14850" max="14850" width="9.140625" style="5" customWidth="1"/>
    <col min="14851" max="14851" width="8" style="5" customWidth="1"/>
    <col min="14852" max="14853" width="9.140625" style="5" customWidth="1"/>
    <col min="14854" max="14854" width="11.7109375" style="5" customWidth="1"/>
    <col min="14855" max="14856" width="9.140625" style="5" customWidth="1"/>
    <col min="14857" max="14857" width="10.42578125" style="5" customWidth="1"/>
    <col min="14858" max="14861" width="9.42578125" style="5" customWidth="1"/>
    <col min="14862" max="14862" width="15.28515625" style="5" customWidth="1"/>
    <col min="14863" max="15104" width="9.140625" style="5"/>
    <col min="15105" max="15105" width="7.7109375" style="5" customWidth="1"/>
    <col min="15106" max="15106" width="9.140625" style="5" customWidth="1"/>
    <col min="15107" max="15107" width="8" style="5" customWidth="1"/>
    <col min="15108" max="15109" width="9.140625" style="5" customWidth="1"/>
    <col min="15110" max="15110" width="11.7109375" style="5" customWidth="1"/>
    <col min="15111" max="15112" width="9.140625" style="5" customWidth="1"/>
    <col min="15113" max="15113" width="10.42578125" style="5" customWidth="1"/>
    <col min="15114" max="15117" width="9.42578125" style="5" customWidth="1"/>
    <col min="15118" max="15118" width="15.28515625" style="5" customWidth="1"/>
    <col min="15119" max="15360" width="9.140625" style="5"/>
    <col min="15361" max="15361" width="7.7109375" style="5" customWidth="1"/>
    <col min="15362" max="15362" width="9.140625" style="5" customWidth="1"/>
    <col min="15363" max="15363" width="8" style="5" customWidth="1"/>
    <col min="15364" max="15365" width="9.140625" style="5" customWidth="1"/>
    <col min="15366" max="15366" width="11.7109375" style="5" customWidth="1"/>
    <col min="15367" max="15368" width="9.140625" style="5" customWidth="1"/>
    <col min="15369" max="15369" width="10.42578125" style="5" customWidth="1"/>
    <col min="15370" max="15373" width="9.42578125" style="5" customWidth="1"/>
    <col min="15374" max="15374" width="15.28515625" style="5" customWidth="1"/>
    <col min="15375" max="15616" width="9.140625" style="5"/>
    <col min="15617" max="15617" width="7.7109375" style="5" customWidth="1"/>
    <col min="15618" max="15618" width="9.140625" style="5" customWidth="1"/>
    <col min="15619" max="15619" width="8" style="5" customWidth="1"/>
    <col min="15620" max="15621" width="9.140625" style="5" customWidth="1"/>
    <col min="15622" max="15622" width="11.7109375" style="5" customWidth="1"/>
    <col min="15623" max="15624" width="9.140625" style="5" customWidth="1"/>
    <col min="15625" max="15625" width="10.42578125" style="5" customWidth="1"/>
    <col min="15626" max="15629" width="9.42578125" style="5" customWidth="1"/>
    <col min="15630" max="15630" width="15.28515625" style="5" customWidth="1"/>
    <col min="15631" max="15872" width="9.140625" style="5"/>
    <col min="15873" max="15873" width="7.7109375" style="5" customWidth="1"/>
    <col min="15874" max="15874" width="9.140625" style="5" customWidth="1"/>
    <col min="15875" max="15875" width="8" style="5" customWidth="1"/>
    <col min="15876" max="15877" width="9.140625" style="5" customWidth="1"/>
    <col min="15878" max="15878" width="11.7109375" style="5" customWidth="1"/>
    <col min="15879" max="15880" width="9.140625" style="5" customWidth="1"/>
    <col min="15881" max="15881" width="10.42578125" style="5" customWidth="1"/>
    <col min="15882" max="15885" width="9.42578125" style="5" customWidth="1"/>
    <col min="15886" max="15886" width="15.28515625" style="5" customWidth="1"/>
    <col min="15887" max="16128" width="9.140625" style="5"/>
    <col min="16129" max="16129" width="7.7109375" style="5" customWidth="1"/>
    <col min="16130" max="16130" width="9.140625" style="5" customWidth="1"/>
    <col min="16131" max="16131" width="8" style="5" customWidth="1"/>
    <col min="16132" max="16133" width="9.140625" style="5" customWidth="1"/>
    <col min="16134" max="16134" width="11.7109375" style="5" customWidth="1"/>
    <col min="16135" max="16136" width="9.140625" style="5" customWidth="1"/>
    <col min="16137" max="16137" width="10.42578125" style="5" customWidth="1"/>
    <col min="16138" max="16141" width="9.42578125" style="5" customWidth="1"/>
    <col min="16142" max="16142" width="15.28515625" style="5" customWidth="1"/>
    <col min="16143" max="16384" width="9.140625" style="5"/>
  </cols>
  <sheetData>
    <row r="1" spans="1:14" s="12" customFormat="1" ht="12" x14ac:dyDescent="0.2">
      <c r="N1" s="13" t="s">
        <v>136</v>
      </c>
    </row>
    <row r="2" spans="1:14" s="12" customFormat="1" ht="24" customHeight="1" x14ac:dyDescent="0.2">
      <c r="L2" s="38"/>
      <c r="M2" s="189" t="s">
        <v>1</v>
      </c>
      <c r="N2" s="189"/>
    </row>
    <row r="3" spans="1:14" ht="14.25" customHeight="1" x14ac:dyDescent="0.25"/>
    <row r="4" spans="1:14" x14ac:dyDescent="0.25">
      <c r="A4" s="361" t="s">
        <v>137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</row>
    <row r="5" spans="1:14" ht="14.25" customHeight="1" x14ac:dyDescent="0.25"/>
    <row r="6" spans="1:14" s="39" customFormat="1" ht="15" x14ac:dyDescent="0.25">
      <c r="A6" s="39" t="s">
        <v>138</v>
      </c>
      <c r="D6" s="362" t="str">
        <f>'Ф. 1'!$H$6</f>
        <v>Общество с ограниченной ответственностью "Жилищно-коммунальные системы"</v>
      </c>
      <c r="E6" s="362"/>
      <c r="F6" s="362"/>
      <c r="G6" s="362"/>
    </row>
    <row r="7" spans="1:14" s="3" customFormat="1" ht="11.25" x14ac:dyDescent="0.2">
      <c r="D7" s="186" t="s">
        <v>5</v>
      </c>
      <c r="E7" s="186"/>
      <c r="F7" s="186"/>
      <c r="G7" s="186"/>
    </row>
    <row r="8" spans="1:14" ht="3.95" customHeight="1" x14ac:dyDescent="0.25"/>
    <row r="9" spans="1:14" s="39" customFormat="1" ht="15" x14ac:dyDescent="0.25">
      <c r="D9" s="40" t="s">
        <v>139</v>
      </c>
      <c r="E9" s="362" t="s">
        <v>691</v>
      </c>
      <c r="F9" s="362"/>
      <c r="G9" s="362"/>
      <c r="H9" s="362"/>
    </row>
    <row r="10" spans="1:14" ht="3.95" customHeight="1" x14ac:dyDescent="0.25"/>
    <row r="11" spans="1:14" s="39" customFormat="1" ht="15" x14ac:dyDescent="0.25">
      <c r="G11" s="40" t="s">
        <v>140</v>
      </c>
      <c r="H11" s="41" t="str">
        <f>'Ф. 1'!$K$9</f>
        <v>2025</v>
      </c>
      <c r="I11" s="39" t="s">
        <v>7</v>
      </c>
    </row>
    <row r="12" spans="1:14" ht="14.25" customHeight="1" x14ac:dyDescent="0.25"/>
    <row r="13" spans="1:14" s="39" customFormat="1" ht="15" x14ac:dyDescent="0.25">
      <c r="A13" s="39" t="s">
        <v>141</v>
      </c>
      <c r="H13" s="42"/>
      <c r="I13" s="363"/>
      <c r="J13" s="363"/>
      <c r="K13" s="363"/>
      <c r="L13" s="363"/>
      <c r="M13" s="363"/>
      <c r="N13" s="363"/>
    </row>
    <row r="14" spans="1:14" s="39" customFormat="1" ht="15" x14ac:dyDescent="0.25">
      <c r="A14" s="246" t="str">
        <f>'Ф. 8'!$F$12</f>
        <v xml:space="preserve">Приказом Министра Энергетики Московской области  № 46 от 16.12.2021 г.  </v>
      </c>
      <c r="B14" s="246"/>
      <c r="C14" s="246"/>
      <c r="D14" s="246"/>
      <c r="E14" s="246"/>
      <c r="F14" s="246"/>
      <c r="G14" s="246"/>
      <c r="H14" s="42"/>
      <c r="I14" s="50"/>
      <c r="J14" s="50"/>
      <c r="K14" s="50"/>
      <c r="L14" s="50"/>
      <c r="M14" s="50"/>
      <c r="N14" s="50"/>
    </row>
    <row r="15" spans="1:14" s="3" customFormat="1" ht="11.25" x14ac:dyDescent="0.2">
      <c r="A15" s="43" t="s">
        <v>9</v>
      </c>
    </row>
    <row r="16" spans="1:14" ht="14.25" customHeight="1" x14ac:dyDescent="0.25"/>
    <row r="17" spans="1:14" s="39" customFormat="1" thickBot="1" x14ac:dyDescent="0.3">
      <c r="A17" s="344" t="s">
        <v>142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</row>
    <row r="18" spans="1:14" s="12" customFormat="1" ht="30" customHeight="1" x14ac:dyDescent="0.2">
      <c r="A18" s="345" t="s">
        <v>143</v>
      </c>
      <c r="B18" s="347" t="s">
        <v>144</v>
      </c>
      <c r="C18" s="348"/>
      <c r="D18" s="348"/>
      <c r="E18" s="348"/>
      <c r="F18" s="348"/>
      <c r="G18" s="348"/>
      <c r="H18" s="349"/>
      <c r="I18" s="353" t="s">
        <v>145</v>
      </c>
      <c r="J18" s="355" t="s">
        <v>677</v>
      </c>
      <c r="K18" s="356"/>
      <c r="L18" s="357" t="s">
        <v>678</v>
      </c>
      <c r="M18" s="358"/>
      <c r="N18" s="359" t="s">
        <v>15</v>
      </c>
    </row>
    <row r="19" spans="1:14" s="12" customFormat="1" ht="33.75" x14ac:dyDescent="0.2">
      <c r="A19" s="346"/>
      <c r="B19" s="350"/>
      <c r="C19" s="351"/>
      <c r="D19" s="351"/>
      <c r="E19" s="351"/>
      <c r="F19" s="351"/>
      <c r="G19" s="351"/>
      <c r="H19" s="352"/>
      <c r="I19" s="354"/>
      <c r="J19" s="44" t="s">
        <v>16</v>
      </c>
      <c r="K19" s="45" t="s">
        <v>17</v>
      </c>
      <c r="L19" s="27" t="s">
        <v>146</v>
      </c>
      <c r="M19" s="27" t="s">
        <v>147</v>
      </c>
      <c r="N19" s="360"/>
    </row>
    <row r="20" spans="1:14" s="3" customFormat="1" ht="12" thickBot="1" x14ac:dyDescent="0.25">
      <c r="A20" s="46">
        <v>1</v>
      </c>
      <c r="B20" s="364">
        <v>2</v>
      </c>
      <c r="C20" s="186"/>
      <c r="D20" s="186"/>
      <c r="E20" s="186"/>
      <c r="F20" s="186"/>
      <c r="G20" s="186"/>
      <c r="H20" s="365"/>
      <c r="I20" s="47">
        <v>3</v>
      </c>
      <c r="J20" s="48">
        <v>4</v>
      </c>
      <c r="K20" s="46">
        <v>5</v>
      </c>
      <c r="L20" s="46">
        <v>6</v>
      </c>
      <c r="M20" s="46">
        <v>7</v>
      </c>
      <c r="N20" s="46">
        <v>8</v>
      </c>
    </row>
    <row r="21" spans="1:14" ht="16.5" thickBot="1" x14ac:dyDescent="0.3">
      <c r="A21" s="366" t="s">
        <v>148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  <c r="L21" s="367"/>
      <c r="M21" s="367"/>
      <c r="N21" s="368"/>
    </row>
    <row r="22" spans="1:14" s="80" customFormat="1" ht="12" x14ac:dyDescent="0.2">
      <c r="A22" s="73" t="s">
        <v>149</v>
      </c>
      <c r="B22" s="369" t="s">
        <v>150</v>
      </c>
      <c r="C22" s="370"/>
      <c r="D22" s="370"/>
      <c r="E22" s="370"/>
      <c r="F22" s="370"/>
      <c r="G22" s="370"/>
      <c r="H22" s="371"/>
      <c r="I22" s="74" t="s">
        <v>151</v>
      </c>
      <c r="J22" s="75">
        <f>255633.92/1000</f>
        <v>255.63392000000002</v>
      </c>
      <c r="K22" s="76">
        <f>454205/1000</f>
        <v>454.20499999999998</v>
      </c>
      <c r="L22" s="77"/>
      <c r="M22" s="78"/>
      <c r="N22" s="79"/>
    </row>
    <row r="23" spans="1:14" s="80" customFormat="1" ht="12" x14ac:dyDescent="0.2">
      <c r="A23" s="81" t="s">
        <v>152</v>
      </c>
      <c r="B23" s="256" t="s">
        <v>153</v>
      </c>
      <c r="C23" s="257"/>
      <c r="D23" s="257"/>
      <c r="E23" s="257"/>
      <c r="F23" s="257"/>
      <c r="G23" s="257"/>
      <c r="H23" s="258"/>
      <c r="I23" s="82" t="s">
        <v>151</v>
      </c>
      <c r="J23" s="81"/>
      <c r="K23" s="83"/>
      <c r="L23" s="83"/>
      <c r="M23" s="84"/>
      <c r="N23" s="85"/>
    </row>
    <row r="24" spans="1:14" s="80" customFormat="1" ht="24" customHeight="1" x14ac:dyDescent="0.2">
      <c r="A24" s="81" t="s">
        <v>154</v>
      </c>
      <c r="B24" s="247" t="s">
        <v>155</v>
      </c>
      <c r="C24" s="248"/>
      <c r="D24" s="248"/>
      <c r="E24" s="248"/>
      <c r="F24" s="248"/>
      <c r="G24" s="248"/>
      <c r="H24" s="249"/>
      <c r="I24" s="82" t="s">
        <v>151</v>
      </c>
      <c r="J24" s="81"/>
      <c r="K24" s="83"/>
      <c r="L24" s="83"/>
      <c r="M24" s="84"/>
      <c r="N24" s="85"/>
    </row>
    <row r="25" spans="1:14" s="80" customFormat="1" ht="24" customHeight="1" x14ac:dyDescent="0.2">
      <c r="A25" s="81" t="s">
        <v>156</v>
      </c>
      <c r="B25" s="247" t="s">
        <v>157</v>
      </c>
      <c r="C25" s="248"/>
      <c r="D25" s="248"/>
      <c r="E25" s="248"/>
      <c r="F25" s="248"/>
      <c r="G25" s="248"/>
      <c r="H25" s="249"/>
      <c r="I25" s="82" t="s">
        <v>151</v>
      </c>
      <c r="J25" s="81"/>
      <c r="K25" s="83"/>
      <c r="L25" s="83"/>
      <c r="M25" s="84"/>
      <c r="N25" s="85"/>
    </row>
    <row r="26" spans="1:14" s="80" customFormat="1" ht="24" customHeight="1" x14ac:dyDescent="0.2">
      <c r="A26" s="81" t="s">
        <v>158</v>
      </c>
      <c r="B26" s="247" t="s">
        <v>159</v>
      </c>
      <c r="C26" s="248"/>
      <c r="D26" s="248"/>
      <c r="E26" s="248"/>
      <c r="F26" s="248"/>
      <c r="G26" s="248"/>
      <c r="H26" s="249"/>
      <c r="I26" s="82" t="s">
        <v>151</v>
      </c>
      <c r="J26" s="81"/>
      <c r="K26" s="83"/>
      <c r="L26" s="83"/>
      <c r="M26" s="84"/>
      <c r="N26" s="85"/>
    </row>
    <row r="27" spans="1:14" s="80" customFormat="1" ht="12" x14ac:dyDescent="0.2">
      <c r="A27" s="81" t="s">
        <v>160</v>
      </c>
      <c r="B27" s="256" t="s">
        <v>161</v>
      </c>
      <c r="C27" s="257"/>
      <c r="D27" s="257"/>
      <c r="E27" s="257"/>
      <c r="F27" s="257"/>
      <c r="G27" s="257"/>
      <c r="H27" s="258"/>
      <c r="I27" s="82" t="s">
        <v>151</v>
      </c>
      <c r="J27" s="81"/>
      <c r="K27" s="86"/>
      <c r="L27" s="83"/>
      <c r="M27" s="84"/>
      <c r="N27" s="85"/>
    </row>
    <row r="28" spans="1:14" s="80" customFormat="1" ht="12" x14ac:dyDescent="0.2">
      <c r="A28" s="81" t="s">
        <v>162</v>
      </c>
      <c r="B28" s="256" t="s">
        <v>163</v>
      </c>
      <c r="C28" s="257"/>
      <c r="D28" s="257"/>
      <c r="E28" s="257"/>
      <c r="F28" s="257"/>
      <c r="G28" s="257"/>
      <c r="H28" s="258"/>
      <c r="I28" s="82" t="s">
        <v>151</v>
      </c>
      <c r="J28" s="87">
        <f>J22</f>
        <v>255.63392000000002</v>
      </c>
      <c r="K28" s="88">
        <f>298878.08340228/1000</f>
        <v>298.87808340227997</v>
      </c>
      <c r="L28" s="83"/>
      <c r="M28" s="84"/>
      <c r="N28" s="85"/>
    </row>
    <row r="29" spans="1:14" s="80" customFormat="1" ht="12" x14ac:dyDescent="0.2">
      <c r="A29" s="81" t="s">
        <v>164</v>
      </c>
      <c r="B29" s="256" t="s">
        <v>165</v>
      </c>
      <c r="C29" s="257"/>
      <c r="D29" s="257"/>
      <c r="E29" s="257"/>
      <c r="F29" s="257"/>
      <c r="G29" s="257"/>
      <c r="H29" s="258"/>
      <c r="I29" s="82" t="s">
        <v>151</v>
      </c>
      <c r="J29" s="81"/>
      <c r="K29" s="83"/>
      <c r="L29" s="83"/>
      <c r="M29" s="84"/>
      <c r="N29" s="85"/>
    </row>
    <row r="30" spans="1:14" s="80" customFormat="1" ht="12" x14ac:dyDescent="0.2">
      <c r="A30" s="81" t="s">
        <v>166</v>
      </c>
      <c r="B30" s="256" t="s">
        <v>167</v>
      </c>
      <c r="C30" s="257"/>
      <c r="D30" s="257"/>
      <c r="E30" s="257"/>
      <c r="F30" s="257"/>
      <c r="G30" s="257"/>
      <c r="H30" s="258"/>
      <c r="I30" s="82" t="s">
        <v>151</v>
      </c>
      <c r="J30" s="81"/>
      <c r="K30" s="89">
        <f>131223.917011786/1000</f>
        <v>131.223917011786</v>
      </c>
      <c r="L30" s="83"/>
      <c r="M30" s="84"/>
      <c r="N30" s="85"/>
    </row>
    <row r="31" spans="1:14" s="80" customFormat="1" ht="12" x14ac:dyDescent="0.2">
      <c r="A31" s="81" t="s">
        <v>168</v>
      </c>
      <c r="B31" s="256" t="s">
        <v>169</v>
      </c>
      <c r="C31" s="257"/>
      <c r="D31" s="257"/>
      <c r="E31" s="257"/>
      <c r="F31" s="257"/>
      <c r="G31" s="257"/>
      <c r="H31" s="258"/>
      <c r="I31" s="82" t="s">
        <v>151</v>
      </c>
      <c r="J31" s="81"/>
      <c r="K31" s="83"/>
      <c r="L31" s="83"/>
      <c r="M31" s="84"/>
      <c r="N31" s="85"/>
    </row>
    <row r="32" spans="1:14" s="80" customFormat="1" ht="12" x14ac:dyDescent="0.2">
      <c r="A32" s="81" t="s">
        <v>170</v>
      </c>
      <c r="B32" s="256" t="s">
        <v>171</v>
      </c>
      <c r="C32" s="257"/>
      <c r="D32" s="257"/>
      <c r="E32" s="257"/>
      <c r="F32" s="257"/>
      <c r="G32" s="257"/>
      <c r="H32" s="258"/>
      <c r="I32" s="82" t="s">
        <v>151</v>
      </c>
      <c r="J32" s="81"/>
      <c r="K32" s="83"/>
      <c r="L32" s="83"/>
      <c r="M32" s="84"/>
      <c r="N32" s="85"/>
    </row>
    <row r="33" spans="1:14" s="80" customFormat="1" ht="24" customHeight="1" x14ac:dyDescent="0.2">
      <c r="A33" s="81" t="s">
        <v>172</v>
      </c>
      <c r="B33" s="247" t="s">
        <v>173</v>
      </c>
      <c r="C33" s="248"/>
      <c r="D33" s="248"/>
      <c r="E33" s="248"/>
      <c r="F33" s="248"/>
      <c r="G33" s="248"/>
      <c r="H33" s="249"/>
      <c r="I33" s="82" t="s">
        <v>151</v>
      </c>
      <c r="J33" s="81"/>
      <c r="K33" s="83"/>
      <c r="L33" s="83"/>
      <c r="M33" s="84"/>
      <c r="N33" s="85"/>
    </row>
    <row r="34" spans="1:14" s="80" customFormat="1" ht="12" x14ac:dyDescent="0.2">
      <c r="A34" s="81" t="s">
        <v>174</v>
      </c>
      <c r="B34" s="239" t="s">
        <v>175</v>
      </c>
      <c r="C34" s="240"/>
      <c r="D34" s="240"/>
      <c r="E34" s="240"/>
      <c r="F34" s="240"/>
      <c r="G34" s="240"/>
      <c r="H34" s="241"/>
      <c r="I34" s="82" t="s">
        <v>151</v>
      </c>
      <c r="J34" s="81"/>
      <c r="K34" s="83"/>
      <c r="L34" s="83"/>
      <c r="M34" s="84"/>
      <c r="N34" s="85"/>
    </row>
    <row r="35" spans="1:14" s="80" customFormat="1" ht="12" x14ac:dyDescent="0.2">
      <c r="A35" s="81" t="s">
        <v>176</v>
      </c>
      <c r="B35" s="239" t="s">
        <v>177</v>
      </c>
      <c r="C35" s="240"/>
      <c r="D35" s="240"/>
      <c r="E35" s="240"/>
      <c r="F35" s="240"/>
      <c r="G35" s="240"/>
      <c r="H35" s="241"/>
      <c r="I35" s="82" t="s">
        <v>151</v>
      </c>
      <c r="J35" s="81"/>
      <c r="K35" s="83"/>
      <c r="L35" s="83"/>
      <c r="M35" s="84"/>
      <c r="N35" s="85"/>
    </row>
    <row r="36" spans="1:14" s="80" customFormat="1" ht="12.75" thickBot="1" x14ac:dyDescent="0.25">
      <c r="A36" s="90" t="s">
        <v>178</v>
      </c>
      <c r="B36" s="338" t="s">
        <v>179</v>
      </c>
      <c r="C36" s="339"/>
      <c r="D36" s="339"/>
      <c r="E36" s="339"/>
      <c r="F36" s="339"/>
      <c r="G36" s="339"/>
      <c r="H36" s="340"/>
      <c r="I36" s="91" t="s">
        <v>151</v>
      </c>
      <c r="J36" s="90"/>
      <c r="K36" s="92">
        <f>24102.9995859345/1000</f>
        <v>24.102999585934501</v>
      </c>
      <c r="L36" s="86"/>
      <c r="M36" s="93"/>
      <c r="N36" s="94"/>
    </row>
    <row r="37" spans="1:14" s="80" customFormat="1" ht="24" customHeight="1" x14ac:dyDescent="0.2">
      <c r="A37" s="95" t="s">
        <v>180</v>
      </c>
      <c r="B37" s="341" t="s">
        <v>181</v>
      </c>
      <c r="C37" s="342"/>
      <c r="D37" s="342"/>
      <c r="E37" s="342"/>
      <c r="F37" s="342"/>
      <c r="G37" s="342"/>
      <c r="H37" s="343"/>
      <c r="I37" s="96" t="s">
        <v>151</v>
      </c>
      <c r="J37" s="97">
        <f>J22</f>
        <v>255.63392000000002</v>
      </c>
      <c r="K37" s="98">
        <f>242831/1000</f>
        <v>242.83099999999999</v>
      </c>
      <c r="L37" s="99"/>
      <c r="M37" s="100"/>
      <c r="N37" s="101"/>
    </row>
    <row r="38" spans="1:14" s="80" customFormat="1" ht="12" x14ac:dyDescent="0.2">
      <c r="A38" s="81" t="s">
        <v>182</v>
      </c>
      <c r="B38" s="256" t="s">
        <v>153</v>
      </c>
      <c r="C38" s="257"/>
      <c r="D38" s="257"/>
      <c r="E38" s="257"/>
      <c r="F38" s="257"/>
      <c r="G38" s="257"/>
      <c r="H38" s="258"/>
      <c r="I38" s="82" t="s">
        <v>151</v>
      </c>
      <c r="J38" s="81"/>
      <c r="K38" s="83"/>
      <c r="L38" s="83"/>
      <c r="M38" s="84"/>
      <c r="N38" s="85"/>
    </row>
    <row r="39" spans="1:14" s="80" customFormat="1" ht="24" customHeight="1" x14ac:dyDescent="0.2">
      <c r="A39" s="81" t="s">
        <v>183</v>
      </c>
      <c r="B39" s="250" t="s">
        <v>155</v>
      </c>
      <c r="C39" s="251"/>
      <c r="D39" s="251"/>
      <c r="E39" s="251"/>
      <c r="F39" s="251"/>
      <c r="G39" s="251"/>
      <c r="H39" s="252"/>
      <c r="I39" s="82" t="s">
        <v>151</v>
      </c>
      <c r="J39" s="102"/>
      <c r="K39" s="83"/>
      <c r="L39" s="83"/>
      <c r="M39" s="84"/>
      <c r="N39" s="85"/>
    </row>
    <row r="40" spans="1:14" s="80" customFormat="1" ht="24" customHeight="1" x14ac:dyDescent="0.2">
      <c r="A40" s="81" t="s">
        <v>184</v>
      </c>
      <c r="B40" s="250" t="s">
        <v>157</v>
      </c>
      <c r="C40" s="251"/>
      <c r="D40" s="251"/>
      <c r="E40" s="251"/>
      <c r="F40" s="251"/>
      <c r="G40" s="251"/>
      <c r="H40" s="252"/>
      <c r="I40" s="82" t="s">
        <v>151</v>
      </c>
      <c r="J40" s="102"/>
      <c r="K40" s="83"/>
      <c r="L40" s="83"/>
      <c r="M40" s="84"/>
      <c r="N40" s="85"/>
    </row>
    <row r="41" spans="1:14" s="80" customFormat="1" ht="24" customHeight="1" x14ac:dyDescent="0.2">
      <c r="A41" s="81" t="s">
        <v>185</v>
      </c>
      <c r="B41" s="250" t="s">
        <v>159</v>
      </c>
      <c r="C41" s="251"/>
      <c r="D41" s="251"/>
      <c r="E41" s="251"/>
      <c r="F41" s="251"/>
      <c r="G41" s="251"/>
      <c r="H41" s="252"/>
      <c r="I41" s="82" t="s">
        <v>151</v>
      </c>
      <c r="J41" s="102"/>
      <c r="K41" s="83"/>
      <c r="L41" s="83"/>
      <c r="M41" s="84"/>
      <c r="N41" s="85"/>
    </row>
    <row r="42" spans="1:14" s="80" customFormat="1" ht="12" x14ac:dyDescent="0.2">
      <c r="A42" s="81" t="s">
        <v>186</v>
      </c>
      <c r="B42" s="256" t="s">
        <v>161</v>
      </c>
      <c r="C42" s="257"/>
      <c r="D42" s="257"/>
      <c r="E42" s="257"/>
      <c r="F42" s="257"/>
      <c r="G42" s="257"/>
      <c r="H42" s="258"/>
      <c r="I42" s="82" t="s">
        <v>151</v>
      </c>
      <c r="J42" s="102"/>
      <c r="K42" s="86"/>
      <c r="L42" s="83"/>
      <c r="M42" s="84"/>
      <c r="N42" s="85"/>
    </row>
    <row r="43" spans="1:14" s="80" customFormat="1" ht="12" x14ac:dyDescent="0.2">
      <c r="A43" s="81" t="s">
        <v>187</v>
      </c>
      <c r="B43" s="256" t="s">
        <v>163</v>
      </c>
      <c r="C43" s="257"/>
      <c r="D43" s="257"/>
      <c r="E43" s="257"/>
      <c r="F43" s="257"/>
      <c r="G43" s="257"/>
      <c r="H43" s="258"/>
      <c r="I43" s="82" t="s">
        <v>151</v>
      </c>
      <c r="J43" s="87">
        <f>J37</f>
        <v>255.63392000000002</v>
      </c>
      <c r="K43" s="88">
        <f>219698973.78/1000000</f>
        <v>219.69897377999999</v>
      </c>
      <c r="L43" s="83"/>
      <c r="M43" s="84"/>
      <c r="N43" s="85"/>
    </row>
    <row r="44" spans="1:14" s="80" customFormat="1" ht="12" x14ac:dyDescent="0.2">
      <c r="A44" s="81" t="s">
        <v>188</v>
      </c>
      <c r="B44" s="256" t="s">
        <v>165</v>
      </c>
      <c r="C44" s="257"/>
      <c r="D44" s="257"/>
      <c r="E44" s="257"/>
      <c r="F44" s="257"/>
      <c r="G44" s="257"/>
      <c r="H44" s="258"/>
      <c r="I44" s="82" t="s">
        <v>151</v>
      </c>
      <c r="J44" s="102"/>
      <c r="K44" s="83"/>
      <c r="L44" s="83"/>
      <c r="M44" s="84"/>
      <c r="N44" s="85"/>
    </row>
    <row r="45" spans="1:14" s="80" customFormat="1" ht="12" x14ac:dyDescent="0.2">
      <c r="A45" s="81" t="s">
        <v>189</v>
      </c>
      <c r="B45" s="256" t="s">
        <v>167</v>
      </c>
      <c r="C45" s="257"/>
      <c r="D45" s="257"/>
      <c r="E45" s="257"/>
      <c r="F45" s="257"/>
      <c r="G45" s="257"/>
      <c r="H45" s="258"/>
      <c r="I45" s="82" t="s">
        <v>151</v>
      </c>
      <c r="J45" s="102"/>
      <c r="K45" s="89">
        <f>1137.85/1000</f>
        <v>1.1378499999999998</v>
      </c>
      <c r="L45" s="83"/>
      <c r="M45" s="84"/>
      <c r="N45" s="85"/>
    </row>
    <row r="46" spans="1:14" s="80" customFormat="1" ht="12" x14ac:dyDescent="0.2">
      <c r="A46" s="81" t="s">
        <v>190</v>
      </c>
      <c r="B46" s="256" t="s">
        <v>169</v>
      </c>
      <c r="C46" s="257"/>
      <c r="D46" s="257"/>
      <c r="E46" s="257"/>
      <c r="F46" s="257"/>
      <c r="G46" s="257"/>
      <c r="H46" s="258"/>
      <c r="I46" s="82" t="s">
        <v>151</v>
      </c>
      <c r="J46" s="102"/>
      <c r="K46" s="83"/>
      <c r="L46" s="83"/>
      <c r="M46" s="84"/>
      <c r="N46" s="85"/>
    </row>
    <row r="47" spans="1:14" s="80" customFormat="1" ht="12" x14ac:dyDescent="0.2">
      <c r="A47" s="81" t="s">
        <v>191</v>
      </c>
      <c r="B47" s="256" t="s">
        <v>171</v>
      </c>
      <c r="C47" s="257"/>
      <c r="D47" s="257"/>
      <c r="E47" s="257"/>
      <c r="F47" s="257"/>
      <c r="G47" s="257"/>
      <c r="H47" s="258"/>
      <c r="I47" s="82" t="s">
        <v>151</v>
      </c>
      <c r="J47" s="102"/>
      <c r="K47" s="83"/>
      <c r="L47" s="83"/>
      <c r="M47" s="84"/>
      <c r="N47" s="85"/>
    </row>
    <row r="48" spans="1:14" s="80" customFormat="1" ht="24" customHeight="1" x14ac:dyDescent="0.2">
      <c r="A48" s="81" t="s">
        <v>192</v>
      </c>
      <c r="B48" s="247" t="s">
        <v>173</v>
      </c>
      <c r="C48" s="248"/>
      <c r="D48" s="248"/>
      <c r="E48" s="248"/>
      <c r="F48" s="248"/>
      <c r="G48" s="248"/>
      <c r="H48" s="249"/>
      <c r="I48" s="82" t="s">
        <v>151</v>
      </c>
      <c r="J48" s="102"/>
      <c r="K48" s="83"/>
      <c r="L48" s="83"/>
      <c r="M48" s="84"/>
      <c r="N48" s="85"/>
    </row>
    <row r="49" spans="1:14" s="80" customFormat="1" ht="12" x14ac:dyDescent="0.2">
      <c r="A49" s="81" t="s">
        <v>193</v>
      </c>
      <c r="B49" s="239" t="s">
        <v>175</v>
      </c>
      <c r="C49" s="240"/>
      <c r="D49" s="240"/>
      <c r="E49" s="240"/>
      <c r="F49" s="240"/>
      <c r="G49" s="240"/>
      <c r="H49" s="241"/>
      <c r="I49" s="82" t="s">
        <v>151</v>
      </c>
      <c r="J49" s="102"/>
      <c r="K49" s="83"/>
      <c r="L49" s="83"/>
      <c r="M49" s="84"/>
      <c r="N49" s="85"/>
    </row>
    <row r="50" spans="1:14" s="80" customFormat="1" ht="12" x14ac:dyDescent="0.2">
      <c r="A50" s="81" t="s">
        <v>194</v>
      </c>
      <c r="B50" s="239" t="s">
        <v>177</v>
      </c>
      <c r="C50" s="240"/>
      <c r="D50" s="240"/>
      <c r="E50" s="240"/>
      <c r="F50" s="240"/>
      <c r="G50" s="240"/>
      <c r="H50" s="241"/>
      <c r="I50" s="82" t="s">
        <v>151</v>
      </c>
      <c r="J50" s="102"/>
      <c r="K50" s="83"/>
      <c r="L50" s="83"/>
      <c r="M50" s="84"/>
      <c r="N50" s="85"/>
    </row>
    <row r="51" spans="1:14" s="80" customFormat="1" ht="12.75" thickBot="1" x14ac:dyDescent="0.25">
      <c r="A51" s="103" t="s">
        <v>195</v>
      </c>
      <c r="B51" s="259" t="s">
        <v>179</v>
      </c>
      <c r="C51" s="260"/>
      <c r="D51" s="260"/>
      <c r="E51" s="260"/>
      <c r="F51" s="260"/>
      <c r="G51" s="260"/>
      <c r="H51" s="261"/>
      <c r="I51" s="104" t="s">
        <v>151</v>
      </c>
      <c r="J51" s="105"/>
      <c r="K51" s="106">
        <f>21994.14/1000</f>
        <v>21.994139999999998</v>
      </c>
      <c r="L51" s="107"/>
      <c r="M51" s="108"/>
      <c r="N51" s="109"/>
    </row>
    <row r="52" spans="1:14" s="80" customFormat="1" ht="12" x14ac:dyDescent="0.2">
      <c r="A52" s="110" t="s">
        <v>196</v>
      </c>
      <c r="B52" s="335" t="s">
        <v>197</v>
      </c>
      <c r="C52" s="336"/>
      <c r="D52" s="336"/>
      <c r="E52" s="336"/>
      <c r="F52" s="336"/>
      <c r="G52" s="336"/>
      <c r="H52" s="337"/>
      <c r="I52" s="111" t="s">
        <v>151</v>
      </c>
      <c r="J52" s="150">
        <f>J56+J59</f>
        <v>52.970559999999992</v>
      </c>
      <c r="K52" s="112">
        <f>K56</f>
        <v>26.451608059999998</v>
      </c>
      <c r="L52" s="113"/>
      <c r="M52" s="114"/>
      <c r="N52" s="115"/>
    </row>
    <row r="53" spans="1:14" s="80" customFormat="1" ht="12" x14ac:dyDescent="0.2">
      <c r="A53" s="81" t="s">
        <v>183</v>
      </c>
      <c r="B53" s="239" t="s">
        <v>198</v>
      </c>
      <c r="C53" s="240"/>
      <c r="D53" s="240"/>
      <c r="E53" s="240"/>
      <c r="F53" s="240"/>
      <c r="G53" s="240"/>
      <c r="H53" s="241"/>
      <c r="I53" s="82" t="s">
        <v>151</v>
      </c>
      <c r="J53" s="102"/>
      <c r="K53" s="83"/>
      <c r="L53" s="83"/>
      <c r="M53" s="84"/>
      <c r="N53" s="85"/>
    </row>
    <row r="54" spans="1:14" s="80" customFormat="1" ht="12" x14ac:dyDescent="0.2">
      <c r="A54" s="81" t="s">
        <v>184</v>
      </c>
      <c r="B54" s="239" t="s">
        <v>199</v>
      </c>
      <c r="C54" s="240"/>
      <c r="D54" s="240"/>
      <c r="E54" s="240"/>
      <c r="F54" s="240"/>
      <c r="G54" s="240"/>
      <c r="H54" s="241"/>
      <c r="I54" s="82" t="s">
        <v>151</v>
      </c>
      <c r="J54" s="102"/>
      <c r="K54" s="83"/>
      <c r="L54" s="83"/>
      <c r="M54" s="84"/>
      <c r="N54" s="85"/>
    </row>
    <row r="55" spans="1:14" s="80" customFormat="1" ht="12" x14ac:dyDescent="0.2">
      <c r="A55" s="81" t="s">
        <v>200</v>
      </c>
      <c r="B55" s="271" t="s">
        <v>201</v>
      </c>
      <c r="C55" s="272"/>
      <c r="D55" s="272"/>
      <c r="E55" s="272"/>
      <c r="F55" s="272"/>
      <c r="G55" s="272"/>
      <c r="H55" s="273"/>
      <c r="I55" s="82" t="s">
        <v>151</v>
      </c>
      <c r="J55" s="102"/>
      <c r="K55" s="83"/>
      <c r="L55" s="83"/>
      <c r="M55" s="84"/>
      <c r="N55" s="85"/>
    </row>
    <row r="56" spans="1:14" s="80" customFormat="1" ht="12" customHeight="1" x14ac:dyDescent="0.2">
      <c r="A56" s="81" t="s">
        <v>202</v>
      </c>
      <c r="B56" s="265" t="s">
        <v>203</v>
      </c>
      <c r="C56" s="266"/>
      <c r="D56" s="266"/>
      <c r="E56" s="266"/>
      <c r="F56" s="266"/>
      <c r="G56" s="266"/>
      <c r="H56" s="267"/>
      <c r="I56" s="82" t="s">
        <v>151</v>
      </c>
      <c r="J56" s="129">
        <f>44166.67/1000</f>
        <v>44.166669999999996</v>
      </c>
      <c r="K56" s="89">
        <f>26451608.06/1000000</f>
        <v>26.451608059999998</v>
      </c>
      <c r="L56" s="83"/>
      <c r="M56" s="84"/>
      <c r="N56" s="85"/>
    </row>
    <row r="57" spans="1:14" s="80" customFormat="1" ht="12" x14ac:dyDescent="0.2">
      <c r="A57" s="81" t="s">
        <v>204</v>
      </c>
      <c r="B57" s="265" t="s">
        <v>205</v>
      </c>
      <c r="C57" s="266"/>
      <c r="D57" s="266"/>
      <c r="E57" s="266"/>
      <c r="F57" s="266"/>
      <c r="G57" s="266"/>
      <c r="H57" s="267"/>
      <c r="I57" s="82" t="s">
        <v>151</v>
      </c>
      <c r="J57" s="129"/>
      <c r="K57" s="83"/>
      <c r="L57" s="83"/>
      <c r="M57" s="84"/>
      <c r="N57" s="85"/>
    </row>
    <row r="58" spans="1:14" s="80" customFormat="1" ht="12" x14ac:dyDescent="0.2">
      <c r="A58" s="81" t="s">
        <v>206</v>
      </c>
      <c r="B58" s="271" t="s">
        <v>207</v>
      </c>
      <c r="C58" s="272"/>
      <c r="D58" s="272"/>
      <c r="E58" s="272"/>
      <c r="F58" s="272"/>
      <c r="G58" s="272"/>
      <c r="H58" s="273"/>
      <c r="I58" s="82" t="s">
        <v>151</v>
      </c>
      <c r="J58" s="129"/>
      <c r="K58" s="83"/>
      <c r="L58" s="83"/>
      <c r="M58" s="84"/>
      <c r="N58" s="85"/>
    </row>
    <row r="59" spans="1:14" s="80" customFormat="1" ht="12" x14ac:dyDescent="0.2">
      <c r="A59" s="81" t="s">
        <v>185</v>
      </c>
      <c r="B59" s="239" t="s">
        <v>208</v>
      </c>
      <c r="C59" s="240"/>
      <c r="D59" s="240"/>
      <c r="E59" s="240"/>
      <c r="F59" s="240"/>
      <c r="G59" s="240"/>
      <c r="H59" s="241"/>
      <c r="I59" s="82" t="s">
        <v>151</v>
      </c>
      <c r="J59" s="129">
        <f>8803.89/1000</f>
        <v>8.8038899999999991</v>
      </c>
      <c r="K59" s="83">
        <v>0</v>
      </c>
      <c r="L59" s="83"/>
      <c r="M59" s="84"/>
      <c r="N59" s="85"/>
    </row>
    <row r="60" spans="1:14" s="80" customFormat="1" ht="12" x14ac:dyDescent="0.2">
      <c r="A60" s="81" t="s">
        <v>209</v>
      </c>
      <c r="B60" s="239" t="s">
        <v>210</v>
      </c>
      <c r="C60" s="240"/>
      <c r="D60" s="240"/>
      <c r="E60" s="240"/>
      <c r="F60" s="240"/>
      <c r="G60" s="240"/>
      <c r="H60" s="241"/>
      <c r="I60" s="82" t="s">
        <v>151</v>
      </c>
      <c r="J60" s="129"/>
      <c r="K60" s="83"/>
      <c r="L60" s="83"/>
      <c r="M60" s="84"/>
      <c r="N60" s="85"/>
    </row>
    <row r="61" spans="1:14" s="80" customFormat="1" ht="12" x14ac:dyDescent="0.2">
      <c r="A61" s="81" t="s">
        <v>211</v>
      </c>
      <c r="B61" s="256" t="s">
        <v>212</v>
      </c>
      <c r="C61" s="257"/>
      <c r="D61" s="257"/>
      <c r="E61" s="257"/>
      <c r="F61" s="257"/>
      <c r="G61" s="257"/>
      <c r="H61" s="258"/>
      <c r="I61" s="82" t="s">
        <v>151</v>
      </c>
      <c r="J61" s="151"/>
      <c r="K61" s="89">
        <f>K66</f>
        <v>123.46007933000001</v>
      </c>
      <c r="L61" s="83"/>
      <c r="M61" s="84"/>
      <c r="N61" s="85"/>
    </row>
    <row r="62" spans="1:14" s="80" customFormat="1" ht="24" customHeight="1" x14ac:dyDescent="0.2">
      <c r="A62" s="81" t="s">
        <v>213</v>
      </c>
      <c r="B62" s="250" t="s">
        <v>214</v>
      </c>
      <c r="C62" s="251"/>
      <c r="D62" s="251"/>
      <c r="E62" s="251"/>
      <c r="F62" s="251"/>
      <c r="G62" s="251"/>
      <c r="H62" s="252"/>
      <c r="I62" s="82" t="s">
        <v>151</v>
      </c>
      <c r="J62" s="129"/>
      <c r="K62" s="83"/>
      <c r="L62" s="83"/>
      <c r="M62" s="84"/>
      <c r="N62" s="85"/>
    </row>
    <row r="63" spans="1:14" s="80" customFormat="1" ht="24" customHeight="1" x14ac:dyDescent="0.2">
      <c r="A63" s="81" t="s">
        <v>215</v>
      </c>
      <c r="B63" s="250" t="s">
        <v>216</v>
      </c>
      <c r="C63" s="251"/>
      <c r="D63" s="251"/>
      <c r="E63" s="251"/>
      <c r="F63" s="251"/>
      <c r="G63" s="251"/>
      <c r="H63" s="252"/>
      <c r="I63" s="82" t="s">
        <v>151</v>
      </c>
      <c r="J63" s="129"/>
      <c r="K63" s="89"/>
      <c r="L63" s="83"/>
      <c r="M63" s="84"/>
      <c r="N63" s="85"/>
    </row>
    <row r="64" spans="1:14" s="80" customFormat="1" ht="12" x14ac:dyDescent="0.2">
      <c r="A64" s="81" t="s">
        <v>217</v>
      </c>
      <c r="B64" s="239" t="s">
        <v>218</v>
      </c>
      <c r="C64" s="240"/>
      <c r="D64" s="240"/>
      <c r="E64" s="240"/>
      <c r="F64" s="240"/>
      <c r="G64" s="240"/>
      <c r="H64" s="241"/>
      <c r="I64" s="82" t="s">
        <v>151</v>
      </c>
      <c r="J64" s="129"/>
      <c r="K64" s="83"/>
      <c r="L64" s="83"/>
      <c r="M64" s="84"/>
      <c r="N64" s="85"/>
    </row>
    <row r="65" spans="1:14" s="80" customFormat="1" ht="12" x14ac:dyDescent="0.2">
      <c r="A65" s="81" t="s">
        <v>219</v>
      </c>
      <c r="B65" s="239" t="s">
        <v>220</v>
      </c>
      <c r="C65" s="240"/>
      <c r="D65" s="240"/>
      <c r="E65" s="240"/>
      <c r="F65" s="240"/>
      <c r="G65" s="240"/>
      <c r="H65" s="241"/>
      <c r="I65" s="82" t="s">
        <v>151</v>
      </c>
      <c r="J65" s="129"/>
      <c r="K65" s="83"/>
      <c r="L65" s="83"/>
      <c r="M65" s="84"/>
      <c r="N65" s="85"/>
    </row>
    <row r="66" spans="1:14" s="80" customFormat="1" ht="12" x14ac:dyDescent="0.2">
      <c r="A66" s="81" t="s">
        <v>221</v>
      </c>
      <c r="B66" s="239" t="s">
        <v>222</v>
      </c>
      <c r="C66" s="240"/>
      <c r="D66" s="240"/>
      <c r="E66" s="240"/>
      <c r="F66" s="240"/>
      <c r="G66" s="240"/>
      <c r="H66" s="241"/>
      <c r="I66" s="82" t="s">
        <v>151</v>
      </c>
      <c r="J66" s="129"/>
      <c r="K66" s="89">
        <v>123.46007933000001</v>
      </c>
      <c r="L66" s="83"/>
      <c r="M66" s="84"/>
      <c r="N66" s="85"/>
    </row>
    <row r="67" spans="1:14" s="134" customFormat="1" ht="12" x14ac:dyDescent="0.2">
      <c r="A67" s="127" t="s">
        <v>223</v>
      </c>
      <c r="B67" s="329" t="s">
        <v>224</v>
      </c>
      <c r="C67" s="330"/>
      <c r="D67" s="330"/>
      <c r="E67" s="330"/>
      <c r="F67" s="330"/>
      <c r="G67" s="330"/>
      <c r="H67" s="331"/>
      <c r="I67" s="128" t="s">
        <v>151</v>
      </c>
      <c r="J67" s="151">
        <f>(69234.4+22501.18+5769.53)/1000</f>
        <v>97.505109999999988</v>
      </c>
      <c r="K67" s="130">
        <f>7563270.79/1000000</f>
        <v>7.5632707899999998</v>
      </c>
      <c r="L67" s="131"/>
      <c r="M67" s="132"/>
      <c r="N67" s="133"/>
    </row>
    <row r="68" spans="1:14" s="134" customFormat="1" ht="12" x14ac:dyDescent="0.2">
      <c r="A68" s="127" t="s">
        <v>225</v>
      </c>
      <c r="B68" s="329" t="s">
        <v>226</v>
      </c>
      <c r="C68" s="330"/>
      <c r="D68" s="330"/>
      <c r="E68" s="330"/>
      <c r="F68" s="330"/>
      <c r="G68" s="330"/>
      <c r="H68" s="331"/>
      <c r="I68" s="128" t="s">
        <v>151</v>
      </c>
      <c r="J68" s="151">
        <f>23913.35/1000</f>
        <v>23.913349999999998</v>
      </c>
      <c r="K68" s="130">
        <f>(29758897.27+21994135.49)/1000000</f>
        <v>51.753032759999996</v>
      </c>
      <c r="L68" s="131"/>
      <c r="M68" s="132"/>
      <c r="N68" s="133"/>
    </row>
    <row r="69" spans="1:14" s="134" customFormat="1" ht="12" x14ac:dyDescent="0.2">
      <c r="A69" s="127" t="s">
        <v>227</v>
      </c>
      <c r="B69" s="329" t="s">
        <v>228</v>
      </c>
      <c r="C69" s="330"/>
      <c r="D69" s="330"/>
      <c r="E69" s="330"/>
      <c r="F69" s="330"/>
      <c r="G69" s="330"/>
      <c r="H69" s="331"/>
      <c r="I69" s="128" t="s">
        <v>151</v>
      </c>
      <c r="J69" s="151">
        <f>J70</f>
        <v>0.59874000000000005</v>
      </c>
      <c r="K69" s="130"/>
      <c r="L69" s="131"/>
      <c r="M69" s="132"/>
      <c r="N69" s="133"/>
    </row>
    <row r="70" spans="1:14" s="134" customFormat="1" ht="12" x14ac:dyDescent="0.2">
      <c r="A70" s="127" t="s">
        <v>229</v>
      </c>
      <c r="B70" s="332" t="s">
        <v>230</v>
      </c>
      <c r="C70" s="333"/>
      <c r="D70" s="333"/>
      <c r="E70" s="333"/>
      <c r="F70" s="333"/>
      <c r="G70" s="333"/>
      <c r="H70" s="334"/>
      <c r="I70" s="128" t="s">
        <v>151</v>
      </c>
      <c r="J70" s="129">
        <f>598.74/1000</f>
        <v>0.59874000000000005</v>
      </c>
      <c r="K70" s="130"/>
      <c r="L70" s="131"/>
      <c r="M70" s="132"/>
      <c r="N70" s="133"/>
    </row>
    <row r="71" spans="1:14" s="134" customFormat="1" ht="12" x14ac:dyDescent="0.2">
      <c r="A71" s="127" t="s">
        <v>231</v>
      </c>
      <c r="B71" s="332" t="s">
        <v>232</v>
      </c>
      <c r="C71" s="333"/>
      <c r="D71" s="333"/>
      <c r="E71" s="333"/>
      <c r="F71" s="333"/>
      <c r="G71" s="333"/>
      <c r="H71" s="334"/>
      <c r="I71" s="128" t="s">
        <v>151</v>
      </c>
      <c r="J71" s="129">
        <v>0</v>
      </c>
      <c r="K71" s="130"/>
      <c r="L71" s="131"/>
      <c r="M71" s="132"/>
      <c r="N71" s="133"/>
    </row>
    <row r="72" spans="1:14" s="134" customFormat="1" ht="12" x14ac:dyDescent="0.2">
      <c r="A72" s="127" t="s">
        <v>233</v>
      </c>
      <c r="B72" s="329" t="s">
        <v>234</v>
      </c>
      <c r="C72" s="330"/>
      <c r="D72" s="330"/>
      <c r="E72" s="330"/>
      <c r="F72" s="330"/>
      <c r="G72" s="330"/>
      <c r="H72" s="331"/>
      <c r="I72" s="128" t="s">
        <v>151</v>
      </c>
      <c r="J72" s="151">
        <f>J74+J75</f>
        <v>58.885000000000019</v>
      </c>
      <c r="K72" s="130">
        <f>K74</f>
        <v>29.713799059999999</v>
      </c>
      <c r="L72" s="131"/>
      <c r="M72" s="132"/>
      <c r="N72" s="133"/>
    </row>
    <row r="73" spans="1:14" s="134" customFormat="1" ht="12" x14ac:dyDescent="0.2">
      <c r="A73" s="127" t="s">
        <v>235</v>
      </c>
      <c r="B73" s="320" t="s">
        <v>236</v>
      </c>
      <c r="C73" s="321"/>
      <c r="D73" s="321"/>
      <c r="E73" s="321"/>
      <c r="F73" s="321"/>
      <c r="G73" s="321"/>
      <c r="H73" s="322"/>
      <c r="I73" s="128" t="s">
        <v>151</v>
      </c>
      <c r="J73" s="129"/>
      <c r="K73" s="135"/>
      <c r="L73" s="131"/>
      <c r="M73" s="132"/>
      <c r="N73" s="133"/>
    </row>
    <row r="74" spans="1:14" s="134" customFormat="1" ht="12" x14ac:dyDescent="0.2">
      <c r="A74" s="127" t="s">
        <v>237</v>
      </c>
      <c r="B74" s="320" t="s">
        <v>238</v>
      </c>
      <c r="C74" s="321"/>
      <c r="D74" s="321"/>
      <c r="E74" s="321"/>
      <c r="F74" s="321"/>
      <c r="G74" s="321"/>
      <c r="H74" s="322"/>
      <c r="I74" s="128" t="s">
        <v>151</v>
      </c>
      <c r="J74" s="129">
        <f>23485.59/1000</f>
        <v>23.485589999999998</v>
      </c>
      <c r="K74" s="135">
        <f>29713799.06/1000000</f>
        <v>29.713799059999999</v>
      </c>
      <c r="L74" s="131"/>
      <c r="M74" s="132"/>
      <c r="N74" s="133"/>
    </row>
    <row r="75" spans="1:14" s="134" customFormat="1" ht="12.75" thickBot="1" x14ac:dyDescent="0.25">
      <c r="A75" s="136" t="s">
        <v>239</v>
      </c>
      <c r="B75" s="323" t="s">
        <v>240</v>
      </c>
      <c r="C75" s="324"/>
      <c r="D75" s="324"/>
      <c r="E75" s="324"/>
      <c r="F75" s="324"/>
      <c r="G75" s="324"/>
      <c r="H75" s="325"/>
      <c r="I75" s="137" t="s">
        <v>151</v>
      </c>
      <c r="J75" s="138">
        <f>J43-J52-J67-J68-J69-J74-J76</f>
        <v>35.399410000000017</v>
      </c>
      <c r="K75" s="139"/>
      <c r="L75" s="140"/>
      <c r="M75" s="141"/>
      <c r="N75" s="142"/>
    </row>
    <row r="76" spans="1:14" s="134" customFormat="1" ht="12" x14ac:dyDescent="0.2">
      <c r="A76" s="143" t="s">
        <v>241</v>
      </c>
      <c r="B76" s="326" t="s">
        <v>242</v>
      </c>
      <c r="C76" s="327"/>
      <c r="D76" s="327"/>
      <c r="E76" s="327"/>
      <c r="F76" s="327"/>
      <c r="G76" s="327"/>
      <c r="H76" s="328"/>
      <c r="I76" s="144" t="s">
        <v>151</v>
      </c>
      <c r="J76" s="152">
        <f>J77+J79</f>
        <v>21.76116</v>
      </c>
      <c r="K76" s="146">
        <f>K77+K78+K79</f>
        <v>36.48621</v>
      </c>
      <c r="L76" s="147"/>
      <c r="M76" s="148"/>
      <c r="N76" s="149"/>
    </row>
    <row r="77" spans="1:14" s="134" customFormat="1" ht="12" x14ac:dyDescent="0.2">
      <c r="A77" s="127" t="s">
        <v>243</v>
      </c>
      <c r="B77" s="320" t="s">
        <v>244</v>
      </c>
      <c r="C77" s="321"/>
      <c r="D77" s="321"/>
      <c r="E77" s="321"/>
      <c r="F77" s="321"/>
      <c r="G77" s="321"/>
      <c r="H77" s="322"/>
      <c r="I77" s="128" t="s">
        <v>151</v>
      </c>
      <c r="J77" s="129">
        <f>5003.34/1000</f>
        <v>5.0033400000000006</v>
      </c>
      <c r="K77" s="130">
        <f>3889.21/1000</f>
        <v>3.8892099999999998</v>
      </c>
      <c r="L77" s="131"/>
      <c r="M77" s="132"/>
      <c r="N77" s="133"/>
    </row>
    <row r="78" spans="1:14" s="134" customFormat="1" ht="12" x14ac:dyDescent="0.2">
      <c r="A78" s="127" t="s">
        <v>245</v>
      </c>
      <c r="B78" s="320" t="s">
        <v>246</v>
      </c>
      <c r="C78" s="321"/>
      <c r="D78" s="321"/>
      <c r="E78" s="321"/>
      <c r="F78" s="321"/>
      <c r="G78" s="321"/>
      <c r="H78" s="322"/>
      <c r="I78" s="128" t="s">
        <v>151</v>
      </c>
      <c r="J78" s="129"/>
      <c r="K78" s="131"/>
      <c r="L78" s="131"/>
      <c r="M78" s="132"/>
      <c r="N78" s="133"/>
    </row>
    <row r="79" spans="1:14" s="134" customFormat="1" ht="12.75" thickBot="1" x14ac:dyDescent="0.25">
      <c r="A79" s="136" t="s">
        <v>247</v>
      </c>
      <c r="B79" s="323" t="s">
        <v>248</v>
      </c>
      <c r="C79" s="324"/>
      <c r="D79" s="324"/>
      <c r="E79" s="324"/>
      <c r="F79" s="324"/>
      <c r="G79" s="324"/>
      <c r="H79" s="325"/>
      <c r="I79" s="137" t="s">
        <v>151</v>
      </c>
      <c r="J79" s="138">
        <f>16757.82/1000</f>
        <v>16.757819999999999</v>
      </c>
      <c r="K79" s="140">
        <f>32597/1000</f>
        <v>32.597000000000001</v>
      </c>
      <c r="L79" s="140"/>
      <c r="M79" s="141"/>
      <c r="N79" s="142"/>
    </row>
    <row r="80" spans="1:14" s="134" customFormat="1" ht="12" x14ac:dyDescent="0.2">
      <c r="A80" s="143" t="s">
        <v>249</v>
      </c>
      <c r="B80" s="317" t="s">
        <v>250</v>
      </c>
      <c r="C80" s="318"/>
      <c r="D80" s="318"/>
      <c r="E80" s="318"/>
      <c r="F80" s="318"/>
      <c r="G80" s="318"/>
      <c r="H80" s="319"/>
      <c r="I80" s="144" t="s">
        <v>151</v>
      </c>
      <c r="J80" s="145">
        <f>J22-J37</f>
        <v>0</v>
      </c>
      <c r="K80" s="146">
        <f>178777/1000</f>
        <v>178.77699999999999</v>
      </c>
      <c r="L80" s="147"/>
      <c r="M80" s="148"/>
      <c r="N80" s="149"/>
    </row>
    <row r="81" spans="1:14" s="80" customFormat="1" ht="12" x14ac:dyDescent="0.2">
      <c r="A81" s="81" t="s">
        <v>251</v>
      </c>
      <c r="B81" s="256" t="s">
        <v>153</v>
      </c>
      <c r="C81" s="257"/>
      <c r="D81" s="257"/>
      <c r="E81" s="257"/>
      <c r="F81" s="257"/>
      <c r="G81" s="257"/>
      <c r="H81" s="258"/>
      <c r="I81" s="82" t="s">
        <v>151</v>
      </c>
      <c r="J81" s="102"/>
      <c r="K81" s="88"/>
      <c r="L81" s="83"/>
      <c r="M81" s="84"/>
      <c r="N81" s="85"/>
    </row>
    <row r="82" spans="1:14" s="80" customFormat="1" ht="24" customHeight="1" x14ac:dyDescent="0.2">
      <c r="A82" s="81" t="s">
        <v>252</v>
      </c>
      <c r="B82" s="250" t="s">
        <v>155</v>
      </c>
      <c r="C82" s="251"/>
      <c r="D82" s="251"/>
      <c r="E82" s="251"/>
      <c r="F82" s="251"/>
      <c r="G82" s="251"/>
      <c r="H82" s="252"/>
      <c r="I82" s="82" t="s">
        <v>151</v>
      </c>
      <c r="J82" s="102"/>
      <c r="K82" s="83"/>
      <c r="L82" s="83"/>
      <c r="M82" s="84"/>
      <c r="N82" s="85"/>
    </row>
    <row r="83" spans="1:14" s="80" customFormat="1" ht="24" customHeight="1" x14ac:dyDescent="0.2">
      <c r="A83" s="81" t="s">
        <v>253</v>
      </c>
      <c r="B83" s="250" t="s">
        <v>157</v>
      </c>
      <c r="C83" s="251"/>
      <c r="D83" s="251"/>
      <c r="E83" s="251"/>
      <c r="F83" s="251"/>
      <c r="G83" s="251"/>
      <c r="H83" s="252"/>
      <c r="I83" s="82" t="s">
        <v>151</v>
      </c>
      <c r="J83" s="102"/>
      <c r="K83" s="83"/>
      <c r="L83" s="83"/>
      <c r="M83" s="84"/>
      <c r="N83" s="85"/>
    </row>
    <row r="84" spans="1:14" s="80" customFormat="1" ht="24" customHeight="1" x14ac:dyDescent="0.2">
      <c r="A84" s="81" t="s">
        <v>254</v>
      </c>
      <c r="B84" s="250" t="s">
        <v>159</v>
      </c>
      <c r="C84" s="251"/>
      <c r="D84" s="251"/>
      <c r="E84" s="251"/>
      <c r="F84" s="251"/>
      <c r="G84" s="251"/>
      <c r="H84" s="252"/>
      <c r="I84" s="82" t="s">
        <v>151</v>
      </c>
      <c r="J84" s="102"/>
      <c r="K84" s="83"/>
      <c r="L84" s="83"/>
      <c r="M84" s="84"/>
      <c r="N84" s="85"/>
    </row>
    <row r="85" spans="1:14" s="80" customFormat="1" ht="12" x14ac:dyDescent="0.2">
      <c r="A85" s="81" t="s">
        <v>255</v>
      </c>
      <c r="B85" s="256" t="s">
        <v>161</v>
      </c>
      <c r="C85" s="257"/>
      <c r="D85" s="257"/>
      <c r="E85" s="257"/>
      <c r="F85" s="257"/>
      <c r="G85" s="257"/>
      <c r="H85" s="258"/>
      <c r="I85" s="82" t="s">
        <v>151</v>
      </c>
      <c r="J85" s="102"/>
      <c r="K85" s="83"/>
      <c r="L85" s="83"/>
      <c r="M85" s="84"/>
      <c r="N85" s="85"/>
    </row>
    <row r="86" spans="1:14" s="80" customFormat="1" ht="12" x14ac:dyDescent="0.2">
      <c r="A86" s="81" t="s">
        <v>256</v>
      </c>
      <c r="B86" s="256" t="s">
        <v>163</v>
      </c>
      <c r="C86" s="257"/>
      <c r="D86" s="257"/>
      <c r="E86" s="257"/>
      <c r="F86" s="257"/>
      <c r="G86" s="257"/>
      <c r="H86" s="258"/>
      <c r="I86" s="82" t="s">
        <v>151</v>
      </c>
      <c r="J86" s="102">
        <f>J80</f>
        <v>0</v>
      </c>
      <c r="K86" s="89">
        <f>K80</f>
        <v>178.77699999999999</v>
      </c>
      <c r="L86" s="83"/>
      <c r="M86" s="84"/>
      <c r="N86" s="85"/>
    </row>
    <row r="87" spans="1:14" s="80" customFormat="1" ht="12" x14ac:dyDescent="0.2">
      <c r="A87" s="81" t="s">
        <v>257</v>
      </c>
      <c r="B87" s="256" t="s">
        <v>165</v>
      </c>
      <c r="C87" s="257"/>
      <c r="D87" s="257"/>
      <c r="E87" s="257"/>
      <c r="F87" s="257"/>
      <c r="G87" s="257"/>
      <c r="H87" s="258"/>
      <c r="I87" s="82" t="s">
        <v>151</v>
      </c>
      <c r="J87" s="102"/>
      <c r="K87" s="83"/>
      <c r="L87" s="83"/>
      <c r="M87" s="84"/>
      <c r="N87" s="85"/>
    </row>
    <row r="88" spans="1:14" s="80" customFormat="1" ht="12" x14ac:dyDescent="0.2">
      <c r="A88" s="81" t="s">
        <v>258</v>
      </c>
      <c r="B88" s="256" t="s">
        <v>167</v>
      </c>
      <c r="C88" s="257"/>
      <c r="D88" s="257"/>
      <c r="E88" s="257"/>
      <c r="F88" s="257"/>
      <c r="G88" s="257"/>
      <c r="H88" s="258"/>
      <c r="I88" s="82" t="s">
        <v>151</v>
      </c>
      <c r="J88" s="102"/>
      <c r="K88" s="83"/>
      <c r="L88" s="83"/>
      <c r="M88" s="84"/>
      <c r="N88" s="85"/>
    </row>
    <row r="89" spans="1:14" s="80" customFormat="1" ht="12" x14ac:dyDescent="0.2">
      <c r="A89" s="81" t="s">
        <v>259</v>
      </c>
      <c r="B89" s="256" t="s">
        <v>169</v>
      </c>
      <c r="C89" s="257"/>
      <c r="D89" s="257"/>
      <c r="E89" s="257"/>
      <c r="F89" s="257"/>
      <c r="G89" s="257"/>
      <c r="H89" s="258"/>
      <c r="I89" s="82" t="s">
        <v>151</v>
      </c>
      <c r="J89" s="102"/>
      <c r="K89" s="83"/>
      <c r="L89" s="83"/>
      <c r="M89" s="84"/>
      <c r="N89" s="85"/>
    </row>
    <row r="90" spans="1:14" s="80" customFormat="1" ht="12" x14ac:dyDescent="0.2">
      <c r="A90" s="81" t="s">
        <v>260</v>
      </c>
      <c r="B90" s="256" t="s">
        <v>171</v>
      </c>
      <c r="C90" s="257"/>
      <c r="D90" s="257"/>
      <c r="E90" s="257"/>
      <c r="F90" s="257"/>
      <c r="G90" s="257"/>
      <c r="H90" s="258"/>
      <c r="I90" s="82" t="s">
        <v>151</v>
      </c>
      <c r="J90" s="102"/>
      <c r="K90" s="83"/>
      <c r="L90" s="83"/>
      <c r="M90" s="84"/>
      <c r="N90" s="85"/>
    </row>
    <row r="91" spans="1:14" s="80" customFormat="1" ht="24" customHeight="1" x14ac:dyDescent="0.2">
      <c r="A91" s="81" t="s">
        <v>261</v>
      </c>
      <c r="B91" s="247" t="s">
        <v>173</v>
      </c>
      <c r="C91" s="248"/>
      <c r="D91" s="248"/>
      <c r="E91" s="248"/>
      <c r="F91" s="248"/>
      <c r="G91" s="248"/>
      <c r="H91" s="249"/>
      <c r="I91" s="82" t="s">
        <v>151</v>
      </c>
      <c r="J91" s="102"/>
      <c r="K91" s="83"/>
      <c r="L91" s="83"/>
      <c r="M91" s="84"/>
      <c r="N91" s="85"/>
    </row>
    <row r="92" spans="1:14" s="80" customFormat="1" ht="12" x14ac:dyDescent="0.2">
      <c r="A92" s="81" t="s">
        <v>262</v>
      </c>
      <c r="B92" s="239" t="s">
        <v>175</v>
      </c>
      <c r="C92" s="240"/>
      <c r="D92" s="240"/>
      <c r="E92" s="240"/>
      <c r="F92" s="240"/>
      <c r="G92" s="240"/>
      <c r="H92" s="241"/>
      <c r="I92" s="82" t="s">
        <v>151</v>
      </c>
      <c r="J92" s="102"/>
      <c r="K92" s="83"/>
      <c r="L92" s="83"/>
      <c r="M92" s="84"/>
      <c r="N92" s="85"/>
    </row>
    <row r="93" spans="1:14" s="80" customFormat="1" ht="12" x14ac:dyDescent="0.2">
      <c r="A93" s="81" t="s">
        <v>263</v>
      </c>
      <c r="B93" s="239" t="s">
        <v>177</v>
      </c>
      <c r="C93" s="240"/>
      <c r="D93" s="240"/>
      <c r="E93" s="240"/>
      <c r="F93" s="240"/>
      <c r="G93" s="240"/>
      <c r="H93" s="241"/>
      <c r="I93" s="82" t="s">
        <v>151</v>
      </c>
      <c r="J93" s="102"/>
      <c r="K93" s="83"/>
      <c r="L93" s="83"/>
      <c r="M93" s="84"/>
      <c r="N93" s="85"/>
    </row>
    <row r="94" spans="1:14" s="80" customFormat="1" ht="12" x14ac:dyDescent="0.2">
      <c r="A94" s="81" t="s">
        <v>264</v>
      </c>
      <c r="B94" s="256" t="s">
        <v>179</v>
      </c>
      <c r="C94" s="257"/>
      <c r="D94" s="257"/>
      <c r="E94" s="257"/>
      <c r="F94" s="257"/>
      <c r="G94" s="257"/>
      <c r="H94" s="258"/>
      <c r="I94" s="82" t="s">
        <v>151</v>
      </c>
      <c r="J94" s="102"/>
      <c r="K94" s="83"/>
      <c r="L94" s="83"/>
      <c r="M94" s="84"/>
      <c r="N94" s="85"/>
    </row>
    <row r="95" spans="1:14" s="80" customFormat="1" ht="12" x14ac:dyDescent="0.2">
      <c r="A95" s="81" t="s">
        <v>265</v>
      </c>
      <c r="B95" s="268" t="s">
        <v>266</v>
      </c>
      <c r="C95" s="269"/>
      <c r="D95" s="269"/>
      <c r="E95" s="269"/>
      <c r="F95" s="269"/>
      <c r="G95" s="269"/>
      <c r="H95" s="270"/>
      <c r="I95" s="82" t="s">
        <v>151</v>
      </c>
      <c r="J95" s="102"/>
      <c r="K95" s="89">
        <f>K96-K102</f>
        <v>-18.55600000000004</v>
      </c>
      <c r="L95" s="83"/>
      <c r="M95" s="84"/>
      <c r="N95" s="85"/>
    </row>
    <row r="96" spans="1:14" s="80" customFormat="1" ht="12" x14ac:dyDescent="0.2">
      <c r="A96" s="81" t="s">
        <v>87</v>
      </c>
      <c r="B96" s="256" t="s">
        <v>267</v>
      </c>
      <c r="C96" s="257"/>
      <c r="D96" s="257"/>
      <c r="E96" s="257"/>
      <c r="F96" s="257"/>
      <c r="G96" s="257"/>
      <c r="H96" s="258"/>
      <c r="I96" s="82" t="s">
        <v>151</v>
      </c>
      <c r="J96" s="102"/>
      <c r="K96" s="89">
        <f>302866/1000</f>
        <v>302.86599999999999</v>
      </c>
      <c r="L96" s="83"/>
      <c r="M96" s="84"/>
      <c r="N96" s="85"/>
    </row>
    <row r="97" spans="1:14" s="80" customFormat="1" ht="12" x14ac:dyDescent="0.2">
      <c r="A97" s="81" t="s">
        <v>268</v>
      </c>
      <c r="B97" s="239" t="s">
        <v>269</v>
      </c>
      <c r="C97" s="240"/>
      <c r="D97" s="240"/>
      <c r="E97" s="240"/>
      <c r="F97" s="240"/>
      <c r="G97" s="240"/>
      <c r="H97" s="241"/>
      <c r="I97" s="82" t="s">
        <v>151</v>
      </c>
      <c r="J97" s="102"/>
      <c r="K97" s="83"/>
      <c r="L97" s="83"/>
      <c r="M97" s="84"/>
      <c r="N97" s="85"/>
    </row>
    <row r="98" spans="1:14" s="80" customFormat="1" ht="12" x14ac:dyDescent="0.2">
      <c r="A98" s="81" t="s">
        <v>270</v>
      </c>
      <c r="B98" s="239" t="s">
        <v>271</v>
      </c>
      <c r="C98" s="240"/>
      <c r="D98" s="240"/>
      <c r="E98" s="240"/>
      <c r="F98" s="240"/>
      <c r="G98" s="240"/>
      <c r="H98" s="241"/>
      <c r="I98" s="82" t="s">
        <v>151</v>
      </c>
      <c r="J98" s="102"/>
      <c r="K98" s="83"/>
      <c r="L98" s="83"/>
      <c r="M98" s="84"/>
      <c r="N98" s="85"/>
    </row>
    <row r="99" spans="1:14" s="80" customFormat="1" ht="12" x14ac:dyDescent="0.2">
      <c r="A99" s="81" t="s">
        <v>272</v>
      </c>
      <c r="B99" s="239" t="s">
        <v>273</v>
      </c>
      <c r="C99" s="240"/>
      <c r="D99" s="240"/>
      <c r="E99" s="240"/>
      <c r="F99" s="240"/>
      <c r="G99" s="240"/>
      <c r="H99" s="241"/>
      <c r="I99" s="82" t="s">
        <v>151</v>
      </c>
      <c r="J99" s="102"/>
      <c r="K99" s="83"/>
      <c r="L99" s="83"/>
      <c r="M99" s="84"/>
      <c r="N99" s="85"/>
    </row>
    <row r="100" spans="1:14" s="80" customFormat="1" ht="12" x14ac:dyDescent="0.2">
      <c r="A100" s="81" t="s">
        <v>274</v>
      </c>
      <c r="B100" s="271" t="s">
        <v>275</v>
      </c>
      <c r="C100" s="272"/>
      <c r="D100" s="272"/>
      <c r="E100" s="272"/>
      <c r="F100" s="272"/>
      <c r="G100" s="272"/>
      <c r="H100" s="273"/>
      <c r="I100" s="82" t="s">
        <v>151</v>
      </c>
      <c r="J100" s="102"/>
      <c r="K100" s="83"/>
      <c r="L100" s="83"/>
      <c r="M100" s="84"/>
      <c r="N100" s="85"/>
    </row>
    <row r="101" spans="1:14" s="80" customFormat="1" ht="12" x14ac:dyDescent="0.2">
      <c r="A101" s="81" t="s">
        <v>276</v>
      </c>
      <c r="B101" s="239" t="s">
        <v>277</v>
      </c>
      <c r="C101" s="240"/>
      <c r="D101" s="240"/>
      <c r="E101" s="240"/>
      <c r="F101" s="240"/>
      <c r="G101" s="240"/>
      <c r="H101" s="241"/>
      <c r="I101" s="82" t="s">
        <v>151</v>
      </c>
      <c r="J101" s="102"/>
      <c r="K101" s="83"/>
      <c r="L101" s="83"/>
      <c r="M101" s="84"/>
      <c r="N101" s="85"/>
    </row>
    <row r="102" spans="1:14" s="80" customFormat="1" ht="12" x14ac:dyDescent="0.2">
      <c r="A102" s="81" t="s">
        <v>88</v>
      </c>
      <c r="B102" s="256" t="s">
        <v>234</v>
      </c>
      <c r="C102" s="257"/>
      <c r="D102" s="257"/>
      <c r="E102" s="257"/>
      <c r="F102" s="257"/>
      <c r="G102" s="257"/>
      <c r="H102" s="258"/>
      <c r="I102" s="82" t="s">
        <v>151</v>
      </c>
      <c r="J102" s="102"/>
      <c r="K102" s="89">
        <f>321422/1000</f>
        <v>321.42200000000003</v>
      </c>
      <c r="L102" s="83"/>
      <c r="M102" s="84"/>
      <c r="N102" s="85"/>
    </row>
    <row r="103" spans="1:14" s="80" customFormat="1" ht="12" x14ac:dyDescent="0.2">
      <c r="A103" s="81" t="s">
        <v>278</v>
      </c>
      <c r="B103" s="239" t="s">
        <v>279</v>
      </c>
      <c r="C103" s="240"/>
      <c r="D103" s="240"/>
      <c r="E103" s="240"/>
      <c r="F103" s="240"/>
      <c r="G103" s="240"/>
      <c r="H103" s="241"/>
      <c r="I103" s="82" t="s">
        <v>151</v>
      </c>
      <c r="J103" s="102"/>
      <c r="K103" s="83"/>
      <c r="L103" s="83"/>
      <c r="M103" s="84"/>
      <c r="N103" s="85"/>
    </row>
    <row r="104" spans="1:14" s="80" customFormat="1" ht="12" x14ac:dyDescent="0.2">
      <c r="A104" s="81" t="s">
        <v>280</v>
      </c>
      <c r="B104" s="239" t="s">
        <v>281</v>
      </c>
      <c r="C104" s="240"/>
      <c r="D104" s="240"/>
      <c r="E104" s="240"/>
      <c r="F104" s="240"/>
      <c r="G104" s="240"/>
      <c r="H104" s="241"/>
      <c r="I104" s="82" t="s">
        <v>151</v>
      </c>
      <c r="J104" s="102"/>
      <c r="K104" s="83"/>
      <c r="L104" s="83"/>
      <c r="M104" s="84"/>
      <c r="N104" s="85"/>
    </row>
    <row r="105" spans="1:14" s="80" customFormat="1" ht="12" x14ac:dyDescent="0.2">
      <c r="A105" s="81" t="s">
        <v>282</v>
      </c>
      <c r="B105" s="239" t="s">
        <v>283</v>
      </c>
      <c r="C105" s="240"/>
      <c r="D105" s="240"/>
      <c r="E105" s="240"/>
      <c r="F105" s="240"/>
      <c r="G105" s="240"/>
      <c r="H105" s="241"/>
      <c r="I105" s="82" t="s">
        <v>151</v>
      </c>
      <c r="J105" s="102"/>
      <c r="K105" s="83"/>
      <c r="L105" s="83"/>
      <c r="M105" s="84"/>
      <c r="N105" s="85"/>
    </row>
    <row r="106" spans="1:14" s="80" customFormat="1" ht="12" x14ac:dyDescent="0.2">
      <c r="A106" s="81" t="s">
        <v>284</v>
      </c>
      <c r="B106" s="271" t="s">
        <v>275</v>
      </c>
      <c r="C106" s="272"/>
      <c r="D106" s="272"/>
      <c r="E106" s="272"/>
      <c r="F106" s="272"/>
      <c r="G106" s="272"/>
      <c r="H106" s="273"/>
      <c r="I106" s="82" t="s">
        <v>151</v>
      </c>
      <c r="J106" s="102"/>
      <c r="K106" s="83"/>
      <c r="L106" s="83"/>
      <c r="M106" s="84"/>
      <c r="N106" s="85"/>
    </row>
    <row r="107" spans="1:14" s="80" customFormat="1" ht="12" x14ac:dyDescent="0.2">
      <c r="A107" s="81" t="s">
        <v>285</v>
      </c>
      <c r="B107" s="239" t="s">
        <v>286</v>
      </c>
      <c r="C107" s="240"/>
      <c r="D107" s="240"/>
      <c r="E107" s="240"/>
      <c r="F107" s="240"/>
      <c r="G107" s="240"/>
      <c r="H107" s="241"/>
      <c r="I107" s="82" t="s">
        <v>151</v>
      </c>
      <c r="J107" s="102"/>
      <c r="K107" s="83"/>
      <c r="L107" s="83"/>
      <c r="M107" s="84"/>
      <c r="N107" s="85"/>
    </row>
    <row r="108" spans="1:14" s="80" customFormat="1" ht="12" x14ac:dyDescent="0.2">
      <c r="A108" s="81" t="s">
        <v>287</v>
      </c>
      <c r="B108" s="268" t="s">
        <v>288</v>
      </c>
      <c r="C108" s="269"/>
      <c r="D108" s="269"/>
      <c r="E108" s="269"/>
      <c r="F108" s="269"/>
      <c r="G108" s="269"/>
      <c r="H108" s="270"/>
      <c r="I108" s="82" t="s">
        <v>151</v>
      </c>
      <c r="J108" s="102">
        <f>J80+J95</f>
        <v>0</v>
      </c>
      <c r="K108" s="89">
        <f>170677/1000</f>
        <v>170.67699999999999</v>
      </c>
      <c r="L108" s="83"/>
      <c r="M108" s="84"/>
      <c r="N108" s="85"/>
    </row>
    <row r="109" spans="1:14" s="80" customFormat="1" ht="24" customHeight="1" x14ac:dyDescent="0.2">
      <c r="A109" s="81" t="s">
        <v>92</v>
      </c>
      <c r="B109" s="247" t="s">
        <v>289</v>
      </c>
      <c r="C109" s="248"/>
      <c r="D109" s="248"/>
      <c r="E109" s="248"/>
      <c r="F109" s="248"/>
      <c r="G109" s="248"/>
      <c r="H109" s="249"/>
      <c r="I109" s="82" t="s">
        <v>151</v>
      </c>
      <c r="J109" s="102"/>
      <c r="K109" s="83"/>
      <c r="L109" s="83"/>
      <c r="M109" s="84"/>
      <c r="N109" s="85"/>
    </row>
    <row r="110" spans="1:14" s="80" customFormat="1" ht="24" customHeight="1" x14ac:dyDescent="0.2">
      <c r="A110" s="81" t="s">
        <v>290</v>
      </c>
      <c r="B110" s="250" t="s">
        <v>155</v>
      </c>
      <c r="C110" s="251"/>
      <c r="D110" s="251"/>
      <c r="E110" s="251"/>
      <c r="F110" s="251"/>
      <c r="G110" s="251"/>
      <c r="H110" s="252"/>
      <c r="I110" s="82" t="s">
        <v>151</v>
      </c>
      <c r="J110" s="102"/>
      <c r="K110" s="83"/>
      <c r="L110" s="83"/>
      <c r="M110" s="84"/>
      <c r="N110" s="85"/>
    </row>
    <row r="111" spans="1:14" s="80" customFormat="1" ht="24" customHeight="1" x14ac:dyDescent="0.2">
      <c r="A111" s="81" t="s">
        <v>291</v>
      </c>
      <c r="B111" s="250" t="s">
        <v>157</v>
      </c>
      <c r="C111" s="251"/>
      <c r="D111" s="251"/>
      <c r="E111" s="251"/>
      <c r="F111" s="251"/>
      <c r="G111" s="251"/>
      <c r="H111" s="252"/>
      <c r="I111" s="82" t="s">
        <v>151</v>
      </c>
      <c r="J111" s="102"/>
      <c r="K111" s="83"/>
      <c r="L111" s="83"/>
      <c r="M111" s="84"/>
      <c r="N111" s="85"/>
    </row>
    <row r="112" spans="1:14" s="80" customFormat="1" ht="24" customHeight="1" x14ac:dyDescent="0.2">
      <c r="A112" s="81" t="s">
        <v>292</v>
      </c>
      <c r="B112" s="250" t="s">
        <v>159</v>
      </c>
      <c r="C112" s="251"/>
      <c r="D112" s="251"/>
      <c r="E112" s="251"/>
      <c r="F112" s="251"/>
      <c r="G112" s="251"/>
      <c r="H112" s="252"/>
      <c r="I112" s="82" t="s">
        <v>151</v>
      </c>
      <c r="J112" s="102"/>
      <c r="K112" s="83"/>
      <c r="L112" s="83"/>
      <c r="M112" s="84"/>
      <c r="N112" s="85"/>
    </row>
    <row r="113" spans="1:14" s="80" customFormat="1" ht="12" x14ac:dyDescent="0.2">
      <c r="A113" s="81" t="s">
        <v>93</v>
      </c>
      <c r="B113" s="256" t="s">
        <v>161</v>
      </c>
      <c r="C113" s="257"/>
      <c r="D113" s="257"/>
      <c r="E113" s="257"/>
      <c r="F113" s="257"/>
      <c r="G113" s="257"/>
      <c r="H113" s="258"/>
      <c r="I113" s="82" t="s">
        <v>151</v>
      </c>
      <c r="J113" s="102"/>
      <c r="K113" s="83"/>
      <c r="L113" s="83"/>
      <c r="M113" s="84"/>
      <c r="N113" s="85"/>
    </row>
    <row r="114" spans="1:14" s="80" customFormat="1" ht="12" x14ac:dyDescent="0.2">
      <c r="A114" s="81" t="s">
        <v>94</v>
      </c>
      <c r="B114" s="256" t="s">
        <v>163</v>
      </c>
      <c r="C114" s="257"/>
      <c r="D114" s="257"/>
      <c r="E114" s="257"/>
      <c r="F114" s="257"/>
      <c r="G114" s="257"/>
      <c r="H114" s="258"/>
      <c r="I114" s="82" t="s">
        <v>151</v>
      </c>
      <c r="J114" s="102"/>
      <c r="K114" s="89">
        <f>38482.07/1000</f>
        <v>38.48207</v>
      </c>
      <c r="L114" s="83"/>
      <c r="M114" s="84"/>
      <c r="N114" s="85"/>
    </row>
    <row r="115" spans="1:14" s="80" customFormat="1" ht="12" x14ac:dyDescent="0.2">
      <c r="A115" s="81" t="s">
        <v>95</v>
      </c>
      <c r="B115" s="256" t="s">
        <v>165</v>
      </c>
      <c r="C115" s="257"/>
      <c r="D115" s="257"/>
      <c r="E115" s="257"/>
      <c r="F115" s="257"/>
      <c r="G115" s="257"/>
      <c r="H115" s="258"/>
      <c r="I115" s="82" t="s">
        <v>151</v>
      </c>
      <c r="J115" s="102"/>
      <c r="K115" s="83"/>
      <c r="L115" s="83"/>
      <c r="M115" s="84"/>
      <c r="N115" s="85"/>
    </row>
    <row r="116" spans="1:14" s="80" customFormat="1" ht="12" x14ac:dyDescent="0.2">
      <c r="A116" s="81" t="s">
        <v>293</v>
      </c>
      <c r="B116" s="256" t="s">
        <v>167</v>
      </c>
      <c r="C116" s="257"/>
      <c r="D116" s="257"/>
      <c r="E116" s="257"/>
      <c r="F116" s="257"/>
      <c r="G116" s="257"/>
      <c r="H116" s="258"/>
      <c r="I116" s="82" t="s">
        <v>151</v>
      </c>
      <c r="J116" s="102"/>
      <c r="K116" s="89">
        <f>130086.07/1000</f>
        <v>130.08607000000001</v>
      </c>
      <c r="L116" s="83"/>
      <c r="M116" s="84"/>
      <c r="N116" s="85"/>
    </row>
    <row r="117" spans="1:14" s="80" customFormat="1" ht="12" x14ac:dyDescent="0.2">
      <c r="A117" s="81" t="s">
        <v>294</v>
      </c>
      <c r="B117" s="256" t="s">
        <v>169</v>
      </c>
      <c r="C117" s="257"/>
      <c r="D117" s="257"/>
      <c r="E117" s="257"/>
      <c r="F117" s="257"/>
      <c r="G117" s="257"/>
      <c r="H117" s="258"/>
      <c r="I117" s="82" t="s">
        <v>151</v>
      </c>
      <c r="J117" s="102"/>
      <c r="K117" s="83"/>
      <c r="L117" s="83"/>
      <c r="M117" s="84"/>
      <c r="N117" s="85"/>
    </row>
    <row r="118" spans="1:14" s="80" customFormat="1" ht="12" x14ac:dyDescent="0.2">
      <c r="A118" s="81" t="s">
        <v>295</v>
      </c>
      <c r="B118" s="256" t="s">
        <v>171</v>
      </c>
      <c r="C118" s="257"/>
      <c r="D118" s="257"/>
      <c r="E118" s="257"/>
      <c r="F118" s="257"/>
      <c r="G118" s="257"/>
      <c r="H118" s="258"/>
      <c r="I118" s="82" t="s">
        <v>151</v>
      </c>
      <c r="J118" s="102"/>
      <c r="K118" s="83"/>
      <c r="L118" s="83"/>
      <c r="M118" s="84"/>
      <c r="N118" s="85"/>
    </row>
    <row r="119" spans="1:14" s="80" customFormat="1" ht="24" customHeight="1" x14ac:dyDescent="0.2">
      <c r="A119" s="81" t="s">
        <v>296</v>
      </c>
      <c r="B119" s="247" t="s">
        <v>173</v>
      </c>
      <c r="C119" s="248"/>
      <c r="D119" s="248"/>
      <c r="E119" s="248"/>
      <c r="F119" s="248"/>
      <c r="G119" s="248"/>
      <c r="H119" s="249"/>
      <c r="I119" s="82" t="s">
        <v>151</v>
      </c>
      <c r="J119" s="102"/>
      <c r="K119" s="83"/>
      <c r="L119" s="83"/>
      <c r="M119" s="84"/>
      <c r="N119" s="85"/>
    </row>
    <row r="120" spans="1:14" s="80" customFormat="1" ht="12" x14ac:dyDescent="0.2">
      <c r="A120" s="81" t="s">
        <v>297</v>
      </c>
      <c r="B120" s="239" t="s">
        <v>175</v>
      </c>
      <c r="C120" s="240"/>
      <c r="D120" s="240"/>
      <c r="E120" s="240"/>
      <c r="F120" s="240"/>
      <c r="G120" s="240"/>
      <c r="H120" s="241"/>
      <c r="I120" s="82" t="s">
        <v>151</v>
      </c>
      <c r="J120" s="102"/>
      <c r="K120" s="83"/>
      <c r="L120" s="83"/>
      <c r="M120" s="84"/>
      <c r="N120" s="85"/>
    </row>
    <row r="121" spans="1:14" s="80" customFormat="1" ht="12" x14ac:dyDescent="0.2">
      <c r="A121" s="81" t="s">
        <v>298</v>
      </c>
      <c r="B121" s="239" t="s">
        <v>177</v>
      </c>
      <c r="C121" s="240"/>
      <c r="D121" s="240"/>
      <c r="E121" s="240"/>
      <c r="F121" s="240"/>
      <c r="G121" s="240"/>
      <c r="H121" s="241"/>
      <c r="I121" s="82" t="s">
        <v>151</v>
      </c>
      <c r="J121" s="102"/>
      <c r="K121" s="83"/>
      <c r="L121" s="83"/>
      <c r="M121" s="84"/>
      <c r="N121" s="85"/>
    </row>
    <row r="122" spans="1:14" s="80" customFormat="1" ht="12" x14ac:dyDescent="0.2">
      <c r="A122" s="81" t="s">
        <v>299</v>
      </c>
      <c r="B122" s="256" t="s">
        <v>179</v>
      </c>
      <c r="C122" s="257"/>
      <c r="D122" s="257"/>
      <c r="E122" s="257"/>
      <c r="F122" s="257"/>
      <c r="G122" s="257"/>
      <c r="H122" s="258"/>
      <c r="I122" s="82" t="s">
        <v>151</v>
      </c>
      <c r="J122" s="102"/>
      <c r="K122" s="89">
        <f>2108.86/1000</f>
        <v>2.10886</v>
      </c>
      <c r="L122" s="83"/>
      <c r="M122" s="84"/>
      <c r="N122" s="85"/>
    </row>
    <row r="123" spans="1:14" s="80" customFormat="1" ht="12" x14ac:dyDescent="0.2">
      <c r="A123" s="81" t="s">
        <v>300</v>
      </c>
      <c r="B123" s="268" t="s">
        <v>301</v>
      </c>
      <c r="C123" s="269"/>
      <c r="D123" s="269"/>
      <c r="E123" s="269"/>
      <c r="F123" s="269"/>
      <c r="G123" s="269"/>
      <c r="H123" s="270"/>
      <c r="I123" s="82" t="s">
        <v>151</v>
      </c>
      <c r="J123" s="102">
        <v>0</v>
      </c>
      <c r="K123" s="89">
        <f>34184/1000</f>
        <v>34.183999999999997</v>
      </c>
      <c r="L123" s="83"/>
      <c r="M123" s="84"/>
      <c r="N123" s="85"/>
    </row>
    <row r="124" spans="1:14" s="80" customFormat="1" ht="12" x14ac:dyDescent="0.2">
      <c r="A124" s="81" t="s">
        <v>97</v>
      </c>
      <c r="B124" s="256" t="s">
        <v>153</v>
      </c>
      <c r="C124" s="257"/>
      <c r="D124" s="257"/>
      <c r="E124" s="257"/>
      <c r="F124" s="257"/>
      <c r="G124" s="257"/>
      <c r="H124" s="258"/>
      <c r="I124" s="82" t="s">
        <v>151</v>
      </c>
      <c r="J124" s="102"/>
      <c r="K124" s="83"/>
      <c r="L124" s="83"/>
      <c r="M124" s="84"/>
      <c r="N124" s="85"/>
    </row>
    <row r="125" spans="1:14" s="80" customFormat="1" ht="24" customHeight="1" x14ac:dyDescent="0.2">
      <c r="A125" s="81" t="s">
        <v>302</v>
      </c>
      <c r="B125" s="250" t="s">
        <v>155</v>
      </c>
      <c r="C125" s="251"/>
      <c r="D125" s="251"/>
      <c r="E125" s="251"/>
      <c r="F125" s="251"/>
      <c r="G125" s="251"/>
      <c r="H125" s="252"/>
      <c r="I125" s="82" t="s">
        <v>151</v>
      </c>
      <c r="J125" s="102"/>
      <c r="K125" s="83"/>
      <c r="L125" s="83"/>
      <c r="M125" s="84"/>
      <c r="N125" s="85"/>
    </row>
    <row r="126" spans="1:14" s="80" customFormat="1" ht="24" customHeight="1" x14ac:dyDescent="0.2">
      <c r="A126" s="81" t="s">
        <v>303</v>
      </c>
      <c r="B126" s="250" t="s">
        <v>157</v>
      </c>
      <c r="C126" s="251"/>
      <c r="D126" s="251"/>
      <c r="E126" s="251"/>
      <c r="F126" s="251"/>
      <c r="G126" s="251"/>
      <c r="H126" s="252"/>
      <c r="I126" s="82" t="s">
        <v>151</v>
      </c>
      <c r="J126" s="102"/>
      <c r="K126" s="83"/>
      <c r="L126" s="83"/>
      <c r="M126" s="84"/>
      <c r="N126" s="85"/>
    </row>
    <row r="127" spans="1:14" s="80" customFormat="1" ht="24" customHeight="1" x14ac:dyDescent="0.2">
      <c r="A127" s="81" t="s">
        <v>304</v>
      </c>
      <c r="B127" s="250" t="s">
        <v>159</v>
      </c>
      <c r="C127" s="251"/>
      <c r="D127" s="251"/>
      <c r="E127" s="251"/>
      <c r="F127" s="251"/>
      <c r="G127" s="251"/>
      <c r="H127" s="252"/>
      <c r="I127" s="82" t="s">
        <v>151</v>
      </c>
      <c r="J127" s="102"/>
      <c r="K127" s="83"/>
      <c r="L127" s="83"/>
      <c r="M127" s="84"/>
      <c r="N127" s="85"/>
    </row>
    <row r="128" spans="1:14" s="80" customFormat="1" ht="12" x14ac:dyDescent="0.2">
      <c r="A128" s="81" t="s">
        <v>98</v>
      </c>
      <c r="B128" s="256" t="s">
        <v>305</v>
      </c>
      <c r="C128" s="257"/>
      <c r="D128" s="257"/>
      <c r="E128" s="257"/>
      <c r="F128" s="257"/>
      <c r="G128" s="257"/>
      <c r="H128" s="258"/>
      <c r="I128" s="82" t="s">
        <v>151</v>
      </c>
      <c r="J128" s="102"/>
      <c r="K128" s="83"/>
      <c r="L128" s="83"/>
      <c r="M128" s="84"/>
      <c r="N128" s="85"/>
    </row>
    <row r="129" spans="1:14" s="80" customFormat="1" ht="12" x14ac:dyDescent="0.2">
      <c r="A129" s="81" t="s">
        <v>99</v>
      </c>
      <c r="B129" s="256" t="s">
        <v>306</v>
      </c>
      <c r="C129" s="257"/>
      <c r="D129" s="257"/>
      <c r="E129" s="257"/>
      <c r="F129" s="257"/>
      <c r="G129" s="257"/>
      <c r="H129" s="258"/>
      <c r="I129" s="82" t="s">
        <v>151</v>
      </c>
      <c r="J129" s="102">
        <v>0</v>
      </c>
      <c r="K129" s="89">
        <f>7707.37/1000</f>
        <v>7.7073700000000001</v>
      </c>
      <c r="L129" s="83"/>
      <c r="M129" s="84"/>
      <c r="N129" s="85"/>
    </row>
    <row r="130" spans="1:14" s="80" customFormat="1" ht="12" x14ac:dyDescent="0.2">
      <c r="A130" s="81" t="s">
        <v>100</v>
      </c>
      <c r="B130" s="256" t="s">
        <v>307</v>
      </c>
      <c r="C130" s="257"/>
      <c r="D130" s="257"/>
      <c r="E130" s="257"/>
      <c r="F130" s="257"/>
      <c r="G130" s="257"/>
      <c r="H130" s="258"/>
      <c r="I130" s="82" t="s">
        <v>151</v>
      </c>
      <c r="J130" s="102"/>
      <c r="K130" s="83"/>
      <c r="L130" s="83"/>
      <c r="M130" s="84"/>
      <c r="N130" s="85"/>
    </row>
    <row r="131" spans="1:14" s="80" customFormat="1" ht="12" x14ac:dyDescent="0.2">
      <c r="A131" s="81" t="s">
        <v>308</v>
      </c>
      <c r="B131" s="256" t="s">
        <v>309</v>
      </c>
      <c r="C131" s="257"/>
      <c r="D131" s="257"/>
      <c r="E131" s="257"/>
      <c r="F131" s="257"/>
      <c r="G131" s="257"/>
      <c r="H131" s="258"/>
      <c r="I131" s="82" t="s">
        <v>151</v>
      </c>
      <c r="J131" s="102"/>
      <c r="K131" s="89">
        <f>26054.26/1000</f>
        <v>26.054259999999999</v>
      </c>
      <c r="L131" s="83"/>
      <c r="M131" s="84"/>
      <c r="N131" s="85"/>
    </row>
    <row r="132" spans="1:14" s="80" customFormat="1" ht="12" x14ac:dyDescent="0.2">
      <c r="A132" s="81" t="s">
        <v>310</v>
      </c>
      <c r="B132" s="256" t="s">
        <v>311</v>
      </c>
      <c r="C132" s="257"/>
      <c r="D132" s="257"/>
      <c r="E132" s="257"/>
      <c r="F132" s="257"/>
      <c r="G132" s="257"/>
      <c r="H132" s="258"/>
      <c r="I132" s="82" t="s">
        <v>151</v>
      </c>
      <c r="J132" s="102"/>
      <c r="K132" s="83"/>
      <c r="L132" s="83"/>
      <c r="M132" s="84"/>
      <c r="N132" s="85"/>
    </row>
    <row r="133" spans="1:14" s="80" customFormat="1" ht="12" x14ac:dyDescent="0.2">
      <c r="A133" s="81" t="s">
        <v>312</v>
      </c>
      <c r="B133" s="256" t="s">
        <v>313</v>
      </c>
      <c r="C133" s="257"/>
      <c r="D133" s="257"/>
      <c r="E133" s="257"/>
      <c r="F133" s="257"/>
      <c r="G133" s="257"/>
      <c r="H133" s="258"/>
      <c r="I133" s="82" t="s">
        <v>151</v>
      </c>
      <c r="J133" s="102"/>
      <c r="K133" s="83"/>
      <c r="L133" s="83"/>
      <c r="M133" s="84"/>
      <c r="N133" s="85"/>
    </row>
    <row r="134" spans="1:14" s="80" customFormat="1" ht="24" customHeight="1" x14ac:dyDescent="0.2">
      <c r="A134" s="81" t="s">
        <v>314</v>
      </c>
      <c r="B134" s="247" t="s">
        <v>173</v>
      </c>
      <c r="C134" s="248"/>
      <c r="D134" s="248"/>
      <c r="E134" s="248"/>
      <c r="F134" s="248"/>
      <c r="G134" s="248"/>
      <c r="H134" s="249"/>
      <c r="I134" s="82" t="s">
        <v>151</v>
      </c>
      <c r="J134" s="102"/>
      <c r="K134" s="83"/>
      <c r="L134" s="83"/>
      <c r="M134" s="84"/>
      <c r="N134" s="85"/>
    </row>
    <row r="135" spans="1:14" s="80" customFormat="1" ht="12" x14ac:dyDescent="0.2">
      <c r="A135" s="81" t="s">
        <v>315</v>
      </c>
      <c r="B135" s="239" t="s">
        <v>175</v>
      </c>
      <c r="C135" s="240"/>
      <c r="D135" s="240"/>
      <c r="E135" s="240"/>
      <c r="F135" s="240"/>
      <c r="G135" s="240"/>
      <c r="H135" s="241"/>
      <c r="I135" s="82" t="s">
        <v>151</v>
      </c>
      <c r="J135" s="102"/>
      <c r="K135" s="83"/>
      <c r="L135" s="83"/>
      <c r="M135" s="84"/>
      <c r="N135" s="85"/>
    </row>
    <row r="136" spans="1:14" s="80" customFormat="1" ht="12" x14ac:dyDescent="0.2">
      <c r="A136" s="81" t="s">
        <v>316</v>
      </c>
      <c r="B136" s="239" t="s">
        <v>177</v>
      </c>
      <c r="C136" s="240"/>
      <c r="D136" s="240"/>
      <c r="E136" s="240"/>
      <c r="F136" s="240"/>
      <c r="G136" s="240"/>
      <c r="H136" s="241"/>
      <c r="I136" s="82" t="s">
        <v>151</v>
      </c>
      <c r="J136" s="102"/>
      <c r="K136" s="83"/>
      <c r="L136" s="83"/>
      <c r="M136" s="84"/>
      <c r="N136" s="85"/>
    </row>
    <row r="137" spans="1:14" s="80" customFormat="1" ht="12" x14ac:dyDescent="0.2">
      <c r="A137" s="81" t="s">
        <v>317</v>
      </c>
      <c r="B137" s="256" t="s">
        <v>318</v>
      </c>
      <c r="C137" s="257"/>
      <c r="D137" s="257"/>
      <c r="E137" s="257"/>
      <c r="F137" s="257"/>
      <c r="G137" s="257"/>
      <c r="H137" s="258"/>
      <c r="I137" s="82" t="s">
        <v>151</v>
      </c>
      <c r="J137" s="102"/>
      <c r="K137" s="89">
        <f>422.37/1000</f>
        <v>0.42237000000000002</v>
      </c>
      <c r="L137" s="83"/>
      <c r="M137" s="84"/>
      <c r="N137" s="85"/>
    </row>
    <row r="138" spans="1:14" s="80" customFormat="1" ht="12" x14ac:dyDescent="0.2">
      <c r="A138" s="81" t="s">
        <v>319</v>
      </c>
      <c r="B138" s="268" t="s">
        <v>320</v>
      </c>
      <c r="C138" s="269"/>
      <c r="D138" s="269"/>
      <c r="E138" s="269"/>
      <c r="F138" s="269"/>
      <c r="G138" s="269"/>
      <c r="H138" s="270"/>
      <c r="I138" s="82" t="s">
        <v>151</v>
      </c>
      <c r="J138" s="102">
        <f>J22-J37-J123</f>
        <v>0</v>
      </c>
      <c r="K138" s="89">
        <f>136493/1000</f>
        <v>136.49299999999999</v>
      </c>
      <c r="L138" s="83"/>
      <c r="M138" s="84"/>
      <c r="N138" s="85"/>
    </row>
    <row r="139" spans="1:14" s="80" customFormat="1" ht="12" x14ac:dyDescent="0.2">
      <c r="A139" s="81" t="s">
        <v>102</v>
      </c>
      <c r="B139" s="256" t="s">
        <v>153</v>
      </c>
      <c r="C139" s="257"/>
      <c r="D139" s="257"/>
      <c r="E139" s="257"/>
      <c r="F139" s="257"/>
      <c r="G139" s="257"/>
      <c r="H139" s="258"/>
      <c r="I139" s="82" t="s">
        <v>151</v>
      </c>
      <c r="J139" s="102"/>
      <c r="K139" s="83"/>
      <c r="L139" s="83"/>
      <c r="M139" s="84"/>
      <c r="N139" s="85"/>
    </row>
    <row r="140" spans="1:14" s="80" customFormat="1" ht="24" customHeight="1" x14ac:dyDescent="0.2">
      <c r="A140" s="81" t="s">
        <v>321</v>
      </c>
      <c r="B140" s="250" t="s">
        <v>155</v>
      </c>
      <c r="C140" s="251"/>
      <c r="D140" s="251"/>
      <c r="E140" s="251"/>
      <c r="F140" s="251"/>
      <c r="G140" s="251"/>
      <c r="H140" s="252"/>
      <c r="I140" s="82" t="s">
        <v>151</v>
      </c>
      <c r="J140" s="102"/>
      <c r="K140" s="83"/>
      <c r="L140" s="83"/>
      <c r="M140" s="84"/>
      <c r="N140" s="85"/>
    </row>
    <row r="141" spans="1:14" s="80" customFormat="1" ht="24" customHeight="1" x14ac:dyDescent="0.2">
      <c r="A141" s="81" t="s">
        <v>322</v>
      </c>
      <c r="B141" s="250" t="s">
        <v>157</v>
      </c>
      <c r="C141" s="251"/>
      <c r="D141" s="251"/>
      <c r="E141" s="251"/>
      <c r="F141" s="251"/>
      <c r="G141" s="251"/>
      <c r="H141" s="252"/>
      <c r="I141" s="82" t="s">
        <v>151</v>
      </c>
      <c r="J141" s="102"/>
      <c r="K141" s="83"/>
      <c r="L141" s="83"/>
      <c r="M141" s="84"/>
      <c r="N141" s="85"/>
    </row>
    <row r="142" spans="1:14" s="80" customFormat="1" ht="24" customHeight="1" x14ac:dyDescent="0.2">
      <c r="A142" s="81" t="s">
        <v>323</v>
      </c>
      <c r="B142" s="250" t="s">
        <v>159</v>
      </c>
      <c r="C142" s="251"/>
      <c r="D142" s="251"/>
      <c r="E142" s="251"/>
      <c r="F142" s="251"/>
      <c r="G142" s="251"/>
      <c r="H142" s="252"/>
      <c r="I142" s="82" t="s">
        <v>151</v>
      </c>
      <c r="J142" s="102"/>
      <c r="K142" s="83"/>
      <c r="L142" s="83"/>
      <c r="M142" s="84"/>
      <c r="N142" s="85"/>
    </row>
    <row r="143" spans="1:14" s="80" customFormat="1" ht="12" x14ac:dyDescent="0.2">
      <c r="A143" s="81" t="s">
        <v>103</v>
      </c>
      <c r="B143" s="256" t="s">
        <v>161</v>
      </c>
      <c r="C143" s="257"/>
      <c r="D143" s="257"/>
      <c r="E143" s="257"/>
      <c r="F143" s="257"/>
      <c r="G143" s="257"/>
      <c r="H143" s="258"/>
      <c r="I143" s="82" t="s">
        <v>151</v>
      </c>
      <c r="J143" s="102"/>
      <c r="K143" s="83"/>
      <c r="L143" s="83"/>
      <c r="M143" s="84"/>
      <c r="N143" s="85"/>
    </row>
    <row r="144" spans="1:14" s="80" customFormat="1" ht="12" x14ac:dyDescent="0.2">
      <c r="A144" s="81" t="s">
        <v>104</v>
      </c>
      <c r="B144" s="256" t="s">
        <v>163</v>
      </c>
      <c r="C144" s="257"/>
      <c r="D144" s="257"/>
      <c r="E144" s="257"/>
      <c r="F144" s="257"/>
      <c r="G144" s="257"/>
      <c r="H144" s="258"/>
      <c r="I144" s="82" t="s">
        <v>151</v>
      </c>
      <c r="J144" s="102">
        <f>J138</f>
        <v>0</v>
      </c>
      <c r="K144" s="89">
        <f>30774.7/1000</f>
        <v>30.774699999999999</v>
      </c>
      <c r="L144" s="83"/>
      <c r="M144" s="84"/>
      <c r="N144" s="85"/>
    </row>
    <row r="145" spans="1:14" s="80" customFormat="1" ht="12" x14ac:dyDescent="0.2">
      <c r="A145" s="81" t="s">
        <v>105</v>
      </c>
      <c r="B145" s="256" t="s">
        <v>165</v>
      </c>
      <c r="C145" s="257"/>
      <c r="D145" s="257"/>
      <c r="E145" s="257"/>
      <c r="F145" s="257"/>
      <c r="G145" s="257"/>
      <c r="H145" s="258"/>
      <c r="I145" s="82" t="s">
        <v>151</v>
      </c>
      <c r="J145" s="102"/>
      <c r="K145" s="83"/>
      <c r="L145" s="83"/>
      <c r="M145" s="84"/>
      <c r="N145" s="85"/>
    </row>
    <row r="146" spans="1:14" s="80" customFormat="1" ht="12" x14ac:dyDescent="0.2">
      <c r="A146" s="81" t="s">
        <v>324</v>
      </c>
      <c r="B146" s="256" t="s">
        <v>167</v>
      </c>
      <c r="C146" s="257"/>
      <c r="D146" s="257"/>
      <c r="E146" s="257"/>
      <c r="F146" s="257"/>
      <c r="G146" s="257"/>
      <c r="H146" s="258"/>
      <c r="I146" s="82" t="s">
        <v>151</v>
      </c>
      <c r="J146" s="102"/>
      <c r="K146" s="89">
        <f>104031.81/1000</f>
        <v>104.03180999999999</v>
      </c>
      <c r="L146" s="83"/>
      <c r="M146" s="84"/>
      <c r="N146" s="85"/>
    </row>
    <row r="147" spans="1:14" s="80" customFormat="1" ht="12" x14ac:dyDescent="0.2">
      <c r="A147" s="81" t="s">
        <v>325</v>
      </c>
      <c r="B147" s="256" t="s">
        <v>169</v>
      </c>
      <c r="C147" s="257"/>
      <c r="D147" s="257"/>
      <c r="E147" s="257"/>
      <c r="F147" s="257"/>
      <c r="G147" s="257"/>
      <c r="H147" s="258"/>
      <c r="I147" s="82" t="s">
        <v>151</v>
      </c>
      <c r="J147" s="102"/>
      <c r="K147" s="83"/>
      <c r="L147" s="83"/>
      <c r="M147" s="84"/>
      <c r="N147" s="85"/>
    </row>
    <row r="148" spans="1:14" s="80" customFormat="1" ht="12" x14ac:dyDescent="0.2">
      <c r="A148" s="81" t="s">
        <v>326</v>
      </c>
      <c r="B148" s="256" t="s">
        <v>171</v>
      </c>
      <c r="C148" s="257"/>
      <c r="D148" s="257"/>
      <c r="E148" s="257"/>
      <c r="F148" s="257"/>
      <c r="G148" s="257"/>
      <c r="H148" s="258"/>
      <c r="I148" s="82" t="s">
        <v>151</v>
      </c>
      <c r="J148" s="102"/>
      <c r="K148" s="83"/>
      <c r="L148" s="83"/>
      <c r="M148" s="84"/>
      <c r="N148" s="85"/>
    </row>
    <row r="149" spans="1:14" s="80" customFormat="1" ht="24" customHeight="1" x14ac:dyDescent="0.2">
      <c r="A149" s="81" t="s">
        <v>327</v>
      </c>
      <c r="B149" s="247" t="s">
        <v>173</v>
      </c>
      <c r="C149" s="248"/>
      <c r="D149" s="248"/>
      <c r="E149" s="248"/>
      <c r="F149" s="248"/>
      <c r="G149" s="248"/>
      <c r="H149" s="249"/>
      <c r="I149" s="82" t="s">
        <v>151</v>
      </c>
      <c r="J149" s="102"/>
      <c r="K149" s="83"/>
      <c r="L149" s="83"/>
      <c r="M149" s="84"/>
      <c r="N149" s="85"/>
    </row>
    <row r="150" spans="1:14" s="80" customFormat="1" ht="12" x14ac:dyDescent="0.2">
      <c r="A150" s="81" t="s">
        <v>328</v>
      </c>
      <c r="B150" s="239" t="s">
        <v>175</v>
      </c>
      <c r="C150" s="240"/>
      <c r="D150" s="240"/>
      <c r="E150" s="240"/>
      <c r="F150" s="240"/>
      <c r="G150" s="240"/>
      <c r="H150" s="241"/>
      <c r="I150" s="82" t="s">
        <v>151</v>
      </c>
      <c r="J150" s="102"/>
      <c r="K150" s="83"/>
      <c r="L150" s="83"/>
      <c r="M150" s="84"/>
      <c r="N150" s="85"/>
    </row>
    <row r="151" spans="1:14" s="80" customFormat="1" ht="12" x14ac:dyDescent="0.2">
      <c r="A151" s="81" t="s">
        <v>329</v>
      </c>
      <c r="B151" s="239" t="s">
        <v>177</v>
      </c>
      <c r="C151" s="240"/>
      <c r="D151" s="240"/>
      <c r="E151" s="240"/>
      <c r="F151" s="240"/>
      <c r="G151" s="240"/>
      <c r="H151" s="241"/>
      <c r="I151" s="82" t="s">
        <v>151</v>
      </c>
      <c r="J151" s="102"/>
      <c r="K151" s="83"/>
      <c r="L151" s="83"/>
      <c r="M151" s="84"/>
      <c r="N151" s="85"/>
    </row>
    <row r="152" spans="1:14" s="80" customFormat="1" ht="12" x14ac:dyDescent="0.2">
      <c r="A152" s="81" t="s">
        <v>330</v>
      </c>
      <c r="B152" s="256" t="s">
        <v>179</v>
      </c>
      <c r="C152" s="257"/>
      <c r="D152" s="257"/>
      <c r="E152" s="257"/>
      <c r="F152" s="257"/>
      <c r="G152" s="257"/>
      <c r="H152" s="258"/>
      <c r="I152" s="82" t="s">
        <v>151</v>
      </c>
      <c r="J152" s="102"/>
      <c r="K152" s="89">
        <f>1686.49/1000</f>
        <v>1.68649</v>
      </c>
      <c r="L152" s="83"/>
      <c r="M152" s="84"/>
      <c r="N152" s="85"/>
    </row>
    <row r="153" spans="1:14" s="80" customFormat="1" ht="12" x14ac:dyDescent="0.2">
      <c r="A153" s="81" t="s">
        <v>331</v>
      </c>
      <c r="B153" s="268" t="s">
        <v>332</v>
      </c>
      <c r="C153" s="269"/>
      <c r="D153" s="269"/>
      <c r="E153" s="269"/>
      <c r="F153" s="269"/>
      <c r="G153" s="269"/>
      <c r="H153" s="270"/>
      <c r="I153" s="82" t="s">
        <v>151</v>
      </c>
      <c r="J153" s="102"/>
      <c r="K153" s="83"/>
      <c r="L153" s="83"/>
      <c r="M153" s="84"/>
      <c r="N153" s="85"/>
    </row>
    <row r="154" spans="1:14" s="80" customFormat="1" ht="12" x14ac:dyDescent="0.2">
      <c r="A154" s="81" t="s">
        <v>333</v>
      </c>
      <c r="B154" s="239" t="s">
        <v>334</v>
      </c>
      <c r="C154" s="240"/>
      <c r="D154" s="240"/>
      <c r="E154" s="240"/>
      <c r="F154" s="240"/>
      <c r="G154" s="240"/>
      <c r="H154" s="241"/>
      <c r="I154" s="82" t="s">
        <v>151</v>
      </c>
      <c r="J154" s="102"/>
      <c r="K154" s="83"/>
      <c r="L154" s="83"/>
      <c r="M154" s="84"/>
      <c r="N154" s="85"/>
    </row>
    <row r="155" spans="1:14" s="80" customFormat="1" ht="12" x14ac:dyDescent="0.2">
      <c r="A155" s="81" t="s">
        <v>335</v>
      </c>
      <c r="B155" s="256" t="s">
        <v>336</v>
      </c>
      <c r="C155" s="257"/>
      <c r="D155" s="257"/>
      <c r="E155" s="257"/>
      <c r="F155" s="257"/>
      <c r="G155" s="257"/>
      <c r="H155" s="258"/>
      <c r="I155" s="82" t="s">
        <v>151</v>
      </c>
      <c r="J155" s="102"/>
      <c r="K155" s="83"/>
      <c r="L155" s="83"/>
      <c r="M155" s="84"/>
      <c r="N155" s="85"/>
    </row>
    <row r="156" spans="1:14" s="80" customFormat="1" ht="12" x14ac:dyDescent="0.2">
      <c r="A156" s="81" t="s">
        <v>337</v>
      </c>
      <c r="B156" s="256" t="s">
        <v>338</v>
      </c>
      <c r="C156" s="257"/>
      <c r="D156" s="257"/>
      <c r="E156" s="257"/>
      <c r="F156" s="257"/>
      <c r="G156" s="257"/>
      <c r="H156" s="258"/>
      <c r="I156" s="82" t="s">
        <v>151</v>
      </c>
      <c r="J156" s="102"/>
      <c r="K156" s="83"/>
      <c r="L156" s="83"/>
      <c r="M156" s="84"/>
      <c r="N156" s="85"/>
    </row>
    <row r="157" spans="1:14" s="80" customFormat="1" ht="24" customHeight="1" x14ac:dyDescent="0.2">
      <c r="A157" s="81" t="s">
        <v>339</v>
      </c>
      <c r="B157" s="314" t="s">
        <v>340</v>
      </c>
      <c r="C157" s="315"/>
      <c r="D157" s="315"/>
      <c r="E157" s="315"/>
      <c r="F157" s="315"/>
      <c r="G157" s="315"/>
      <c r="H157" s="316"/>
      <c r="I157" s="82" t="s">
        <v>151</v>
      </c>
      <c r="J157" s="102"/>
      <c r="K157" s="83"/>
      <c r="L157" s="83"/>
      <c r="M157" s="84"/>
      <c r="N157" s="85"/>
    </row>
    <row r="158" spans="1:14" s="80" customFormat="1" ht="24" customHeight="1" x14ac:dyDescent="0.2">
      <c r="A158" s="81" t="s">
        <v>341</v>
      </c>
      <c r="B158" s="314" t="s">
        <v>342</v>
      </c>
      <c r="C158" s="315"/>
      <c r="D158" s="315"/>
      <c r="E158" s="315"/>
      <c r="F158" s="315"/>
      <c r="G158" s="315"/>
      <c r="H158" s="316"/>
      <c r="I158" s="82" t="s">
        <v>151</v>
      </c>
      <c r="J158" s="102"/>
      <c r="K158" s="83"/>
      <c r="L158" s="83"/>
      <c r="M158" s="84"/>
      <c r="N158" s="85"/>
    </row>
    <row r="159" spans="1:14" s="80" customFormat="1" ht="12" x14ac:dyDescent="0.2">
      <c r="A159" s="81" t="s">
        <v>343</v>
      </c>
      <c r="B159" s="256" t="s">
        <v>344</v>
      </c>
      <c r="C159" s="257"/>
      <c r="D159" s="257"/>
      <c r="E159" s="257"/>
      <c r="F159" s="257"/>
      <c r="G159" s="257"/>
      <c r="H159" s="258"/>
      <c r="I159" s="82" t="s">
        <v>151</v>
      </c>
      <c r="J159" s="102"/>
      <c r="K159" s="83"/>
      <c r="L159" s="83"/>
      <c r="M159" s="84"/>
      <c r="N159" s="85"/>
    </row>
    <row r="160" spans="1:14" s="80" customFormat="1" ht="12" x14ac:dyDescent="0.2">
      <c r="A160" s="81" t="s">
        <v>345</v>
      </c>
      <c r="B160" s="256" t="s">
        <v>346</v>
      </c>
      <c r="C160" s="257"/>
      <c r="D160" s="257"/>
      <c r="E160" s="257"/>
      <c r="F160" s="257"/>
      <c r="G160" s="257"/>
      <c r="H160" s="258"/>
      <c r="I160" s="82" t="s">
        <v>151</v>
      </c>
      <c r="J160" s="102"/>
      <c r="K160" s="83"/>
      <c r="L160" s="83"/>
      <c r="M160" s="84"/>
      <c r="N160" s="85"/>
    </row>
    <row r="161" spans="1:14" s="80" customFormat="1" ht="24" customHeight="1" x14ac:dyDescent="0.2">
      <c r="A161" s="81" t="s">
        <v>347</v>
      </c>
      <c r="B161" s="314" t="s">
        <v>348</v>
      </c>
      <c r="C161" s="315"/>
      <c r="D161" s="315"/>
      <c r="E161" s="315"/>
      <c r="F161" s="315"/>
      <c r="G161" s="315"/>
      <c r="H161" s="316"/>
      <c r="I161" s="82" t="s">
        <v>151</v>
      </c>
      <c r="J161" s="102"/>
      <c r="K161" s="83"/>
      <c r="L161" s="83"/>
      <c r="M161" s="84"/>
      <c r="N161" s="85"/>
    </row>
    <row r="162" spans="1:14" s="80" customFormat="1" ht="12" x14ac:dyDescent="0.2">
      <c r="A162" s="81" t="s">
        <v>349</v>
      </c>
      <c r="B162" s="256" t="s">
        <v>350</v>
      </c>
      <c r="C162" s="257"/>
      <c r="D162" s="257"/>
      <c r="E162" s="257"/>
      <c r="F162" s="257"/>
      <c r="G162" s="257"/>
      <c r="H162" s="258"/>
      <c r="I162" s="82" t="s">
        <v>151</v>
      </c>
      <c r="J162" s="102"/>
      <c r="K162" s="83"/>
      <c r="L162" s="83"/>
      <c r="M162" s="84"/>
      <c r="N162" s="85"/>
    </row>
    <row r="163" spans="1:14" s="80" customFormat="1" ht="12" x14ac:dyDescent="0.2">
      <c r="A163" s="81" t="s">
        <v>351</v>
      </c>
      <c r="B163" s="256" t="s">
        <v>352</v>
      </c>
      <c r="C163" s="257"/>
      <c r="D163" s="257"/>
      <c r="E163" s="257"/>
      <c r="F163" s="257"/>
      <c r="G163" s="257"/>
      <c r="H163" s="258"/>
      <c r="I163" s="82" t="s">
        <v>151</v>
      </c>
      <c r="J163" s="102"/>
      <c r="K163" s="83"/>
      <c r="L163" s="83"/>
      <c r="M163" s="84"/>
      <c r="N163" s="85"/>
    </row>
    <row r="164" spans="1:14" s="80" customFormat="1" ht="12" x14ac:dyDescent="0.2">
      <c r="A164" s="81" t="s">
        <v>353</v>
      </c>
      <c r="B164" s="268" t="s">
        <v>354</v>
      </c>
      <c r="C164" s="269"/>
      <c r="D164" s="269"/>
      <c r="E164" s="269"/>
      <c r="F164" s="269"/>
      <c r="G164" s="269"/>
      <c r="H164" s="270"/>
      <c r="I164" s="82" t="s">
        <v>151</v>
      </c>
      <c r="J164" s="102"/>
      <c r="K164" s="83"/>
      <c r="L164" s="83"/>
      <c r="M164" s="84"/>
      <c r="N164" s="85"/>
    </row>
    <row r="165" spans="1:14" s="80" customFormat="1" ht="12" x14ac:dyDescent="0.2">
      <c r="A165" s="81" t="s">
        <v>355</v>
      </c>
      <c r="B165" s="268" t="s">
        <v>356</v>
      </c>
      <c r="C165" s="269"/>
      <c r="D165" s="269"/>
      <c r="E165" s="269"/>
      <c r="F165" s="269"/>
      <c r="G165" s="269"/>
      <c r="H165" s="270"/>
      <c r="I165" s="82" t="s">
        <v>151</v>
      </c>
      <c r="J165" s="102"/>
      <c r="K165" s="83"/>
      <c r="L165" s="83"/>
      <c r="M165" s="84"/>
      <c r="N165" s="85"/>
    </row>
    <row r="166" spans="1:14" s="80" customFormat="1" ht="12" x14ac:dyDescent="0.2">
      <c r="A166" s="81" t="s">
        <v>357</v>
      </c>
      <c r="B166" s="268" t="s">
        <v>358</v>
      </c>
      <c r="C166" s="269"/>
      <c r="D166" s="269"/>
      <c r="E166" s="269"/>
      <c r="F166" s="269"/>
      <c r="G166" s="269"/>
      <c r="H166" s="270"/>
      <c r="I166" s="82" t="s">
        <v>151</v>
      </c>
      <c r="J166" s="102"/>
      <c r="K166" s="83"/>
      <c r="L166" s="83"/>
      <c r="M166" s="84"/>
      <c r="N166" s="85"/>
    </row>
    <row r="167" spans="1:14" s="80" customFormat="1" ht="12.75" thickBot="1" x14ac:dyDescent="0.25">
      <c r="A167" s="103" t="s">
        <v>359</v>
      </c>
      <c r="B167" s="311" t="s">
        <v>360</v>
      </c>
      <c r="C167" s="312"/>
      <c r="D167" s="312"/>
      <c r="E167" s="312"/>
      <c r="F167" s="312"/>
      <c r="G167" s="312"/>
      <c r="H167" s="313"/>
      <c r="I167" s="104" t="s">
        <v>151</v>
      </c>
      <c r="J167" s="105"/>
      <c r="K167" s="107"/>
      <c r="L167" s="107"/>
      <c r="M167" s="108"/>
      <c r="N167" s="109"/>
    </row>
    <row r="168" spans="1:14" s="80" customFormat="1" ht="12" x14ac:dyDescent="0.2">
      <c r="A168" s="110" t="s">
        <v>361</v>
      </c>
      <c r="B168" s="262" t="s">
        <v>242</v>
      </c>
      <c r="C168" s="263"/>
      <c r="D168" s="263"/>
      <c r="E168" s="263"/>
      <c r="F168" s="263"/>
      <c r="G168" s="263"/>
      <c r="H168" s="264"/>
      <c r="I168" s="111" t="s">
        <v>362</v>
      </c>
      <c r="J168" s="116"/>
      <c r="K168" s="113"/>
      <c r="L168" s="113"/>
      <c r="M168" s="114"/>
      <c r="N168" s="115"/>
    </row>
    <row r="169" spans="1:14" s="80" customFormat="1" ht="12" x14ac:dyDescent="0.2">
      <c r="A169" s="81" t="s">
        <v>363</v>
      </c>
      <c r="B169" s="256" t="s">
        <v>364</v>
      </c>
      <c r="C169" s="257"/>
      <c r="D169" s="257"/>
      <c r="E169" s="257"/>
      <c r="F169" s="257"/>
      <c r="G169" s="257"/>
      <c r="H169" s="258"/>
      <c r="I169" s="82" t="s">
        <v>151</v>
      </c>
      <c r="J169" s="102">
        <v>0</v>
      </c>
      <c r="K169" s="83">
        <f>369843/1000</f>
        <v>369.84300000000002</v>
      </c>
      <c r="L169" s="83"/>
      <c r="M169" s="84"/>
      <c r="N169" s="85"/>
    </row>
    <row r="170" spans="1:14" s="80" customFormat="1" ht="12" x14ac:dyDescent="0.2">
      <c r="A170" s="81" t="s">
        <v>365</v>
      </c>
      <c r="B170" s="239" t="s">
        <v>366</v>
      </c>
      <c r="C170" s="240"/>
      <c r="D170" s="240"/>
      <c r="E170" s="240"/>
      <c r="F170" s="240"/>
      <c r="G170" s="240"/>
      <c r="H170" s="241"/>
      <c r="I170" s="82" t="s">
        <v>151</v>
      </c>
      <c r="J170" s="102"/>
      <c r="K170" s="83"/>
      <c r="L170" s="83"/>
      <c r="M170" s="84"/>
      <c r="N170" s="85"/>
    </row>
    <row r="171" spans="1:14" s="80" customFormat="1" ht="12" x14ac:dyDescent="0.2">
      <c r="A171" s="81" t="s">
        <v>367</v>
      </c>
      <c r="B171" s="271" t="s">
        <v>368</v>
      </c>
      <c r="C171" s="272"/>
      <c r="D171" s="272"/>
      <c r="E171" s="272"/>
      <c r="F171" s="272"/>
      <c r="G171" s="272"/>
      <c r="H171" s="273"/>
      <c r="I171" s="82" t="s">
        <v>151</v>
      </c>
      <c r="J171" s="102"/>
      <c r="K171" s="83"/>
      <c r="L171" s="83"/>
      <c r="M171" s="84"/>
      <c r="N171" s="85"/>
    </row>
    <row r="172" spans="1:14" s="80" customFormat="1" ht="24" customHeight="1" x14ac:dyDescent="0.2">
      <c r="A172" s="81" t="s">
        <v>369</v>
      </c>
      <c r="B172" s="253" t="s">
        <v>155</v>
      </c>
      <c r="C172" s="254"/>
      <c r="D172" s="254"/>
      <c r="E172" s="254"/>
      <c r="F172" s="254"/>
      <c r="G172" s="254"/>
      <c r="H172" s="255"/>
      <c r="I172" s="82" t="s">
        <v>151</v>
      </c>
      <c r="J172" s="102"/>
      <c r="K172" s="83"/>
      <c r="L172" s="83"/>
      <c r="M172" s="84"/>
      <c r="N172" s="85"/>
    </row>
    <row r="173" spans="1:14" s="80" customFormat="1" ht="12" x14ac:dyDescent="0.2">
      <c r="A173" s="81" t="s">
        <v>370</v>
      </c>
      <c r="B173" s="265" t="s">
        <v>368</v>
      </c>
      <c r="C173" s="266"/>
      <c r="D173" s="266"/>
      <c r="E173" s="266"/>
      <c r="F173" s="266"/>
      <c r="G173" s="266"/>
      <c r="H173" s="267"/>
      <c r="I173" s="82" t="s">
        <v>151</v>
      </c>
      <c r="J173" s="102"/>
      <c r="K173" s="83"/>
      <c r="L173" s="83"/>
      <c r="M173" s="84"/>
      <c r="N173" s="85"/>
    </row>
    <row r="174" spans="1:14" s="80" customFormat="1" ht="24" customHeight="1" x14ac:dyDescent="0.2">
      <c r="A174" s="81" t="s">
        <v>371</v>
      </c>
      <c r="B174" s="253" t="s">
        <v>157</v>
      </c>
      <c r="C174" s="254"/>
      <c r="D174" s="254"/>
      <c r="E174" s="254"/>
      <c r="F174" s="254"/>
      <c r="G174" s="254"/>
      <c r="H174" s="255"/>
      <c r="I174" s="82" t="s">
        <v>151</v>
      </c>
      <c r="J174" s="102"/>
      <c r="K174" s="83"/>
      <c r="L174" s="83"/>
      <c r="M174" s="84"/>
      <c r="N174" s="85"/>
    </row>
    <row r="175" spans="1:14" s="80" customFormat="1" ht="12" x14ac:dyDescent="0.2">
      <c r="A175" s="81" t="s">
        <v>372</v>
      </c>
      <c r="B175" s="265" t="s">
        <v>368</v>
      </c>
      <c r="C175" s="266"/>
      <c r="D175" s="266"/>
      <c r="E175" s="266"/>
      <c r="F175" s="266"/>
      <c r="G175" s="266"/>
      <c r="H175" s="267"/>
      <c r="I175" s="82" t="s">
        <v>151</v>
      </c>
      <c r="J175" s="102"/>
      <c r="K175" s="83"/>
      <c r="L175" s="83"/>
      <c r="M175" s="84"/>
      <c r="N175" s="85"/>
    </row>
    <row r="176" spans="1:14" s="80" customFormat="1" ht="24" customHeight="1" x14ac:dyDescent="0.2">
      <c r="A176" s="81" t="s">
        <v>373</v>
      </c>
      <c r="B176" s="253" t="s">
        <v>159</v>
      </c>
      <c r="C176" s="254"/>
      <c r="D176" s="254"/>
      <c r="E176" s="254"/>
      <c r="F176" s="254"/>
      <c r="G176" s="254"/>
      <c r="H176" s="255"/>
      <c r="I176" s="82" t="s">
        <v>151</v>
      </c>
      <c r="J176" s="102"/>
      <c r="K176" s="83"/>
      <c r="L176" s="83"/>
      <c r="M176" s="84"/>
      <c r="N176" s="85"/>
    </row>
    <row r="177" spans="1:14" s="80" customFormat="1" ht="12" x14ac:dyDescent="0.2">
      <c r="A177" s="81" t="s">
        <v>374</v>
      </c>
      <c r="B177" s="265" t="s">
        <v>368</v>
      </c>
      <c r="C177" s="266"/>
      <c r="D177" s="266"/>
      <c r="E177" s="266"/>
      <c r="F177" s="266"/>
      <c r="G177" s="266"/>
      <c r="H177" s="267"/>
      <c r="I177" s="82" t="s">
        <v>151</v>
      </c>
      <c r="J177" s="102"/>
      <c r="K177" s="83"/>
      <c r="L177" s="83"/>
      <c r="M177" s="84"/>
      <c r="N177" s="85"/>
    </row>
    <row r="178" spans="1:14" s="80" customFormat="1" ht="12" x14ac:dyDescent="0.2">
      <c r="A178" s="81" t="s">
        <v>375</v>
      </c>
      <c r="B178" s="239" t="s">
        <v>376</v>
      </c>
      <c r="C178" s="240"/>
      <c r="D178" s="240"/>
      <c r="E178" s="240"/>
      <c r="F178" s="240"/>
      <c r="G178" s="240"/>
      <c r="H178" s="241"/>
      <c r="I178" s="82" t="s">
        <v>151</v>
      </c>
      <c r="J178" s="102"/>
      <c r="K178" s="83"/>
      <c r="L178" s="83"/>
      <c r="M178" s="84"/>
      <c r="N178" s="85"/>
    </row>
    <row r="179" spans="1:14" s="80" customFormat="1" ht="12" x14ac:dyDescent="0.2">
      <c r="A179" s="81" t="s">
        <v>377</v>
      </c>
      <c r="B179" s="271" t="s">
        <v>368</v>
      </c>
      <c r="C179" s="272"/>
      <c r="D179" s="272"/>
      <c r="E179" s="272"/>
      <c r="F179" s="272"/>
      <c r="G179" s="272"/>
      <c r="H179" s="273"/>
      <c r="I179" s="82" t="s">
        <v>151</v>
      </c>
      <c r="J179" s="102"/>
      <c r="K179" s="83"/>
      <c r="L179" s="83"/>
      <c r="M179" s="84"/>
      <c r="N179" s="85"/>
    </row>
    <row r="180" spans="1:14" s="80" customFormat="1" ht="12" x14ac:dyDescent="0.2">
      <c r="A180" s="81" t="s">
        <v>378</v>
      </c>
      <c r="B180" s="239" t="s">
        <v>379</v>
      </c>
      <c r="C180" s="240"/>
      <c r="D180" s="240"/>
      <c r="E180" s="240"/>
      <c r="F180" s="240"/>
      <c r="G180" s="240"/>
      <c r="H180" s="241"/>
      <c r="I180" s="82" t="s">
        <v>151</v>
      </c>
      <c r="J180" s="102"/>
      <c r="K180" s="83">
        <f>K169</f>
        <v>369.84300000000002</v>
      </c>
      <c r="L180" s="83"/>
      <c r="M180" s="84"/>
      <c r="N180" s="85"/>
    </row>
    <row r="181" spans="1:14" s="80" customFormat="1" ht="12" x14ac:dyDescent="0.2">
      <c r="A181" s="81" t="s">
        <v>380</v>
      </c>
      <c r="B181" s="271" t="s">
        <v>368</v>
      </c>
      <c r="C181" s="272"/>
      <c r="D181" s="272"/>
      <c r="E181" s="272"/>
      <c r="F181" s="272"/>
      <c r="G181" s="272"/>
      <c r="H181" s="273"/>
      <c r="I181" s="82" t="s">
        <v>151</v>
      </c>
      <c r="J181" s="102"/>
      <c r="K181" s="83"/>
      <c r="L181" s="83"/>
      <c r="M181" s="84"/>
      <c r="N181" s="85"/>
    </row>
    <row r="182" spans="1:14" s="80" customFormat="1" ht="12" x14ac:dyDescent="0.2">
      <c r="A182" s="81" t="s">
        <v>381</v>
      </c>
      <c r="B182" s="239" t="s">
        <v>382</v>
      </c>
      <c r="C182" s="240"/>
      <c r="D182" s="240"/>
      <c r="E182" s="240"/>
      <c r="F182" s="240"/>
      <c r="G182" s="240"/>
      <c r="H182" s="241"/>
      <c r="I182" s="82" t="s">
        <v>151</v>
      </c>
      <c r="J182" s="102"/>
      <c r="K182" s="83"/>
      <c r="L182" s="83"/>
      <c r="M182" s="84"/>
      <c r="N182" s="85"/>
    </row>
    <row r="183" spans="1:14" s="80" customFormat="1" ht="12" x14ac:dyDescent="0.2">
      <c r="A183" s="81" t="s">
        <v>383</v>
      </c>
      <c r="B183" s="271" t="s">
        <v>368</v>
      </c>
      <c r="C183" s="272"/>
      <c r="D183" s="272"/>
      <c r="E183" s="272"/>
      <c r="F183" s="272"/>
      <c r="G183" s="272"/>
      <c r="H183" s="273"/>
      <c r="I183" s="82" t="s">
        <v>151</v>
      </c>
      <c r="J183" s="102"/>
      <c r="K183" s="83"/>
      <c r="L183" s="83"/>
      <c r="M183" s="84"/>
      <c r="N183" s="85"/>
    </row>
    <row r="184" spans="1:14" s="80" customFormat="1" ht="12" x14ac:dyDescent="0.2">
      <c r="A184" s="81" t="s">
        <v>384</v>
      </c>
      <c r="B184" s="239" t="s">
        <v>385</v>
      </c>
      <c r="C184" s="240"/>
      <c r="D184" s="240"/>
      <c r="E184" s="240"/>
      <c r="F184" s="240"/>
      <c r="G184" s="240"/>
      <c r="H184" s="241"/>
      <c r="I184" s="82" t="s">
        <v>151</v>
      </c>
      <c r="J184" s="102"/>
      <c r="K184" s="83"/>
      <c r="L184" s="83"/>
      <c r="M184" s="84"/>
      <c r="N184" s="85"/>
    </row>
    <row r="185" spans="1:14" s="80" customFormat="1" ht="12" x14ac:dyDescent="0.2">
      <c r="A185" s="81" t="s">
        <v>386</v>
      </c>
      <c r="B185" s="271" t="s">
        <v>368</v>
      </c>
      <c r="C185" s="272"/>
      <c r="D185" s="272"/>
      <c r="E185" s="272"/>
      <c r="F185" s="272"/>
      <c r="G185" s="272"/>
      <c r="H185" s="273"/>
      <c r="I185" s="82" t="s">
        <v>151</v>
      </c>
      <c r="J185" s="102"/>
      <c r="K185" s="83"/>
      <c r="L185" s="83"/>
      <c r="M185" s="84"/>
      <c r="N185" s="85"/>
    </row>
    <row r="186" spans="1:14" s="80" customFormat="1" ht="12" x14ac:dyDescent="0.2">
      <c r="A186" s="81" t="s">
        <v>387</v>
      </c>
      <c r="B186" s="239" t="s">
        <v>388</v>
      </c>
      <c r="C186" s="240"/>
      <c r="D186" s="240"/>
      <c r="E186" s="240"/>
      <c r="F186" s="240"/>
      <c r="G186" s="240"/>
      <c r="H186" s="241"/>
      <c r="I186" s="82" t="s">
        <v>151</v>
      </c>
      <c r="J186" s="102"/>
      <c r="K186" s="83"/>
      <c r="L186" s="83"/>
      <c r="M186" s="84"/>
      <c r="N186" s="85"/>
    </row>
    <row r="187" spans="1:14" s="80" customFormat="1" ht="12" x14ac:dyDescent="0.2">
      <c r="A187" s="81" t="s">
        <v>389</v>
      </c>
      <c r="B187" s="271" t="s">
        <v>368</v>
      </c>
      <c r="C187" s="272"/>
      <c r="D187" s="272"/>
      <c r="E187" s="272"/>
      <c r="F187" s="272"/>
      <c r="G187" s="272"/>
      <c r="H187" s="273"/>
      <c r="I187" s="82" t="s">
        <v>151</v>
      </c>
      <c r="J187" s="102"/>
      <c r="K187" s="83"/>
      <c r="L187" s="83"/>
      <c r="M187" s="84"/>
      <c r="N187" s="85"/>
    </row>
    <row r="188" spans="1:14" s="80" customFormat="1" ht="12" x14ac:dyDescent="0.2">
      <c r="A188" s="81" t="s">
        <v>387</v>
      </c>
      <c r="B188" s="239" t="s">
        <v>390</v>
      </c>
      <c r="C188" s="240"/>
      <c r="D188" s="240"/>
      <c r="E188" s="240"/>
      <c r="F188" s="240"/>
      <c r="G188" s="240"/>
      <c r="H188" s="241"/>
      <c r="I188" s="82" t="s">
        <v>151</v>
      </c>
      <c r="J188" s="102"/>
      <c r="K188" s="83"/>
      <c r="L188" s="83"/>
      <c r="M188" s="84"/>
      <c r="N188" s="85"/>
    </row>
    <row r="189" spans="1:14" s="80" customFormat="1" ht="12" x14ac:dyDescent="0.2">
      <c r="A189" s="81" t="s">
        <v>391</v>
      </c>
      <c r="B189" s="271" t="s">
        <v>368</v>
      </c>
      <c r="C189" s="272"/>
      <c r="D189" s="272"/>
      <c r="E189" s="272"/>
      <c r="F189" s="272"/>
      <c r="G189" s="272"/>
      <c r="H189" s="273"/>
      <c r="I189" s="82" t="s">
        <v>151</v>
      </c>
      <c r="J189" s="102"/>
      <c r="K189" s="83"/>
      <c r="L189" s="83"/>
      <c r="M189" s="84"/>
      <c r="N189" s="85"/>
    </row>
    <row r="190" spans="1:14" s="80" customFormat="1" ht="24" customHeight="1" x14ac:dyDescent="0.2">
      <c r="A190" s="81" t="s">
        <v>392</v>
      </c>
      <c r="B190" s="250" t="s">
        <v>393</v>
      </c>
      <c r="C190" s="251"/>
      <c r="D190" s="251"/>
      <c r="E190" s="251"/>
      <c r="F190" s="251"/>
      <c r="G190" s="251"/>
      <c r="H190" s="252"/>
      <c r="I190" s="82" t="s">
        <v>151</v>
      </c>
      <c r="J190" s="102"/>
      <c r="K190" s="83"/>
      <c r="L190" s="83"/>
      <c r="M190" s="84"/>
      <c r="N190" s="85"/>
    </row>
    <row r="191" spans="1:14" s="80" customFormat="1" ht="12" x14ac:dyDescent="0.2">
      <c r="A191" s="81" t="s">
        <v>394</v>
      </c>
      <c r="B191" s="271" t="s">
        <v>368</v>
      </c>
      <c r="C191" s="272"/>
      <c r="D191" s="272"/>
      <c r="E191" s="272"/>
      <c r="F191" s="272"/>
      <c r="G191" s="272"/>
      <c r="H191" s="273"/>
      <c r="I191" s="82" t="s">
        <v>151</v>
      </c>
      <c r="J191" s="102"/>
      <c r="K191" s="83"/>
      <c r="L191" s="83"/>
      <c r="M191" s="84"/>
      <c r="N191" s="85"/>
    </row>
    <row r="192" spans="1:14" s="80" customFormat="1" ht="12" x14ac:dyDescent="0.2">
      <c r="A192" s="81" t="s">
        <v>395</v>
      </c>
      <c r="B192" s="271" t="s">
        <v>175</v>
      </c>
      <c r="C192" s="272"/>
      <c r="D192" s="272"/>
      <c r="E192" s="272"/>
      <c r="F192" s="272"/>
      <c r="G192" s="272"/>
      <c r="H192" s="273"/>
      <c r="I192" s="82" t="s">
        <v>151</v>
      </c>
      <c r="J192" s="102"/>
      <c r="K192" s="83"/>
      <c r="L192" s="83"/>
      <c r="M192" s="84"/>
      <c r="N192" s="85"/>
    </row>
    <row r="193" spans="1:14" s="80" customFormat="1" ht="12" x14ac:dyDescent="0.2">
      <c r="A193" s="81" t="s">
        <v>396</v>
      </c>
      <c r="B193" s="265" t="s">
        <v>368</v>
      </c>
      <c r="C193" s="266"/>
      <c r="D193" s="266"/>
      <c r="E193" s="266"/>
      <c r="F193" s="266"/>
      <c r="G193" s="266"/>
      <c r="H193" s="267"/>
      <c r="I193" s="82" t="s">
        <v>151</v>
      </c>
      <c r="J193" s="102"/>
      <c r="K193" s="83"/>
      <c r="L193" s="83"/>
      <c r="M193" s="84"/>
      <c r="N193" s="85"/>
    </row>
    <row r="194" spans="1:14" s="80" customFormat="1" ht="12" x14ac:dyDescent="0.2">
      <c r="A194" s="81" t="s">
        <v>397</v>
      </c>
      <c r="B194" s="271" t="s">
        <v>177</v>
      </c>
      <c r="C194" s="272"/>
      <c r="D194" s="272"/>
      <c r="E194" s="272"/>
      <c r="F194" s="272"/>
      <c r="G194" s="272"/>
      <c r="H194" s="273"/>
      <c r="I194" s="82" t="s">
        <v>151</v>
      </c>
      <c r="J194" s="102"/>
      <c r="K194" s="83"/>
      <c r="L194" s="83"/>
      <c r="M194" s="84"/>
      <c r="N194" s="85"/>
    </row>
    <row r="195" spans="1:14" s="80" customFormat="1" ht="12" x14ac:dyDescent="0.2">
      <c r="A195" s="81" t="s">
        <v>398</v>
      </c>
      <c r="B195" s="265" t="s">
        <v>368</v>
      </c>
      <c r="C195" s="266"/>
      <c r="D195" s="266"/>
      <c r="E195" s="266"/>
      <c r="F195" s="266"/>
      <c r="G195" s="266"/>
      <c r="H195" s="267"/>
      <c r="I195" s="82" t="s">
        <v>151</v>
      </c>
      <c r="J195" s="102"/>
      <c r="K195" s="83"/>
      <c r="L195" s="83"/>
      <c r="M195" s="84"/>
      <c r="N195" s="85"/>
    </row>
    <row r="196" spans="1:14" s="80" customFormat="1" ht="12" x14ac:dyDescent="0.2">
      <c r="A196" s="81" t="s">
        <v>399</v>
      </c>
      <c r="B196" s="239" t="s">
        <v>400</v>
      </c>
      <c r="C196" s="240"/>
      <c r="D196" s="240"/>
      <c r="E196" s="240"/>
      <c r="F196" s="240"/>
      <c r="G196" s="240"/>
      <c r="H196" s="241"/>
      <c r="I196" s="82" t="s">
        <v>151</v>
      </c>
      <c r="J196" s="102"/>
      <c r="K196" s="83"/>
      <c r="L196" s="83"/>
      <c r="M196" s="84"/>
      <c r="N196" s="85"/>
    </row>
    <row r="197" spans="1:14" s="80" customFormat="1" ht="12" x14ac:dyDescent="0.2">
      <c r="A197" s="81" t="s">
        <v>401</v>
      </c>
      <c r="B197" s="271" t="s">
        <v>368</v>
      </c>
      <c r="C197" s="272"/>
      <c r="D197" s="272"/>
      <c r="E197" s="272"/>
      <c r="F197" s="272"/>
      <c r="G197" s="272"/>
      <c r="H197" s="273"/>
      <c r="I197" s="82" t="s">
        <v>151</v>
      </c>
      <c r="J197" s="102"/>
      <c r="K197" s="83"/>
      <c r="L197" s="83"/>
      <c r="M197" s="84"/>
      <c r="N197" s="85"/>
    </row>
    <row r="198" spans="1:14" s="80" customFormat="1" ht="12" x14ac:dyDescent="0.2">
      <c r="A198" s="81" t="s">
        <v>402</v>
      </c>
      <c r="B198" s="256" t="s">
        <v>403</v>
      </c>
      <c r="C198" s="257"/>
      <c r="D198" s="257"/>
      <c r="E198" s="257"/>
      <c r="F198" s="257"/>
      <c r="G198" s="257"/>
      <c r="H198" s="258"/>
      <c r="I198" s="82" t="s">
        <v>151</v>
      </c>
      <c r="J198" s="102"/>
      <c r="K198" s="89">
        <f>737132/1000</f>
        <v>737.13199999999995</v>
      </c>
      <c r="L198" s="83"/>
      <c r="M198" s="84"/>
      <c r="N198" s="85"/>
    </row>
    <row r="199" spans="1:14" s="80" customFormat="1" ht="12" x14ac:dyDescent="0.2">
      <c r="A199" s="81" t="s">
        <v>404</v>
      </c>
      <c r="B199" s="239" t="s">
        <v>405</v>
      </c>
      <c r="C199" s="240"/>
      <c r="D199" s="240"/>
      <c r="E199" s="240"/>
      <c r="F199" s="240"/>
      <c r="G199" s="240"/>
      <c r="H199" s="241"/>
      <c r="I199" s="82" t="s">
        <v>151</v>
      </c>
      <c r="J199" s="102"/>
      <c r="K199" s="83"/>
      <c r="L199" s="83"/>
      <c r="M199" s="84"/>
      <c r="N199" s="85"/>
    </row>
    <row r="200" spans="1:14" s="80" customFormat="1" ht="12" x14ac:dyDescent="0.2">
      <c r="A200" s="81" t="s">
        <v>406</v>
      </c>
      <c r="B200" s="271" t="s">
        <v>368</v>
      </c>
      <c r="C200" s="272"/>
      <c r="D200" s="272"/>
      <c r="E200" s="272"/>
      <c r="F200" s="272"/>
      <c r="G200" s="272"/>
      <c r="H200" s="273"/>
      <c r="I200" s="82" t="s">
        <v>151</v>
      </c>
      <c r="J200" s="102"/>
      <c r="K200" s="83"/>
      <c r="L200" s="83"/>
      <c r="M200" s="84"/>
      <c r="N200" s="85"/>
    </row>
    <row r="201" spans="1:14" s="80" customFormat="1" ht="12" x14ac:dyDescent="0.2">
      <c r="A201" s="81" t="s">
        <v>407</v>
      </c>
      <c r="B201" s="239" t="s">
        <v>408</v>
      </c>
      <c r="C201" s="240"/>
      <c r="D201" s="240"/>
      <c r="E201" s="240"/>
      <c r="F201" s="240"/>
      <c r="G201" s="240"/>
      <c r="H201" s="241"/>
      <c r="I201" s="82" t="s">
        <v>151</v>
      </c>
      <c r="J201" s="102"/>
      <c r="K201" s="83"/>
      <c r="L201" s="83"/>
      <c r="M201" s="84"/>
      <c r="N201" s="85"/>
    </row>
    <row r="202" spans="1:14" s="80" customFormat="1" ht="12" x14ac:dyDescent="0.2">
      <c r="A202" s="81" t="s">
        <v>409</v>
      </c>
      <c r="B202" s="271" t="s">
        <v>410</v>
      </c>
      <c r="C202" s="272"/>
      <c r="D202" s="272"/>
      <c r="E202" s="272"/>
      <c r="F202" s="272"/>
      <c r="G202" s="272"/>
      <c r="H202" s="273"/>
      <c r="I202" s="82" t="s">
        <v>151</v>
      </c>
      <c r="J202" s="102"/>
      <c r="K202" s="83"/>
      <c r="L202" s="83"/>
      <c r="M202" s="84"/>
      <c r="N202" s="85"/>
    </row>
    <row r="203" spans="1:14" s="80" customFormat="1" ht="12" x14ac:dyDescent="0.2">
      <c r="A203" s="81" t="s">
        <v>411</v>
      </c>
      <c r="B203" s="265" t="s">
        <v>368</v>
      </c>
      <c r="C203" s="266"/>
      <c r="D203" s="266"/>
      <c r="E203" s="266"/>
      <c r="F203" s="266"/>
      <c r="G203" s="266"/>
      <c r="H203" s="267"/>
      <c r="I203" s="82" t="s">
        <v>151</v>
      </c>
      <c r="J203" s="102"/>
      <c r="K203" s="83"/>
      <c r="L203" s="83"/>
      <c r="M203" s="84"/>
      <c r="N203" s="85"/>
    </row>
    <row r="204" spans="1:14" s="80" customFormat="1" ht="12" x14ac:dyDescent="0.2">
      <c r="A204" s="81" t="s">
        <v>412</v>
      </c>
      <c r="B204" s="271" t="s">
        <v>413</v>
      </c>
      <c r="C204" s="272"/>
      <c r="D204" s="272"/>
      <c r="E204" s="272"/>
      <c r="F204" s="272"/>
      <c r="G204" s="272"/>
      <c r="H204" s="273"/>
      <c r="I204" s="82" t="s">
        <v>151</v>
      </c>
      <c r="J204" s="102"/>
      <c r="K204" s="83"/>
      <c r="L204" s="83"/>
      <c r="M204" s="84"/>
      <c r="N204" s="85"/>
    </row>
    <row r="205" spans="1:14" s="80" customFormat="1" ht="12" x14ac:dyDescent="0.2">
      <c r="A205" s="81" t="s">
        <v>414</v>
      </c>
      <c r="B205" s="265" t="s">
        <v>368</v>
      </c>
      <c r="C205" s="266"/>
      <c r="D205" s="266"/>
      <c r="E205" s="266"/>
      <c r="F205" s="266"/>
      <c r="G205" s="266"/>
      <c r="H205" s="267"/>
      <c r="I205" s="82" t="s">
        <v>151</v>
      </c>
      <c r="J205" s="102"/>
      <c r="K205" s="83"/>
      <c r="L205" s="83"/>
      <c r="M205" s="84"/>
      <c r="N205" s="85"/>
    </row>
    <row r="206" spans="1:14" s="80" customFormat="1" ht="24" customHeight="1" x14ac:dyDescent="0.2">
      <c r="A206" s="81" t="s">
        <v>415</v>
      </c>
      <c r="B206" s="250" t="s">
        <v>416</v>
      </c>
      <c r="C206" s="251"/>
      <c r="D206" s="251"/>
      <c r="E206" s="251"/>
      <c r="F206" s="251"/>
      <c r="G206" s="251"/>
      <c r="H206" s="252"/>
      <c r="I206" s="82" t="s">
        <v>151</v>
      </c>
      <c r="J206" s="102"/>
      <c r="K206" s="83"/>
      <c r="L206" s="83"/>
      <c r="M206" s="84"/>
      <c r="N206" s="85"/>
    </row>
    <row r="207" spans="1:14" s="80" customFormat="1" ht="12" x14ac:dyDescent="0.2">
      <c r="A207" s="81" t="s">
        <v>417</v>
      </c>
      <c r="B207" s="271" t="s">
        <v>368</v>
      </c>
      <c r="C207" s="272"/>
      <c r="D207" s="272"/>
      <c r="E207" s="272"/>
      <c r="F207" s="272"/>
      <c r="G207" s="272"/>
      <c r="H207" s="273"/>
      <c r="I207" s="82" t="s">
        <v>151</v>
      </c>
      <c r="J207" s="102"/>
      <c r="K207" s="83"/>
      <c r="L207" s="83"/>
      <c r="M207" s="84"/>
      <c r="N207" s="85"/>
    </row>
    <row r="208" spans="1:14" s="80" customFormat="1" ht="12" x14ac:dyDescent="0.2">
      <c r="A208" s="81" t="s">
        <v>418</v>
      </c>
      <c r="B208" s="239" t="s">
        <v>419</v>
      </c>
      <c r="C208" s="240"/>
      <c r="D208" s="240"/>
      <c r="E208" s="240"/>
      <c r="F208" s="240"/>
      <c r="G208" s="240"/>
      <c r="H208" s="241"/>
      <c r="I208" s="82" t="s">
        <v>151</v>
      </c>
      <c r="J208" s="102"/>
      <c r="K208" s="89">
        <f>532461/1000</f>
        <v>532.46100000000001</v>
      </c>
      <c r="L208" s="83"/>
      <c r="M208" s="84"/>
      <c r="N208" s="85"/>
    </row>
    <row r="209" spans="1:14" s="80" customFormat="1" ht="12" x14ac:dyDescent="0.2">
      <c r="A209" s="81" t="s">
        <v>420</v>
      </c>
      <c r="B209" s="271" t="s">
        <v>368</v>
      </c>
      <c r="C209" s="272"/>
      <c r="D209" s="272"/>
      <c r="E209" s="272"/>
      <c r="F209" s="272"/>
      <c r="G209" s="272"/>
      <c r="H209" s="273"/>
      <c r="I209" s="82" t="s">
        <v>151</v>
      </c>
      <c r="J209" s="102"/>
      <c r="K209" s="83"/>
      <c r="L209" s="83"/>
      <c r="M209" s="84"/>
      <c r="N209" s="85"/>
    </row>
    <row r="210" spans="1:14" s="80" customFormat="1" ht="12" x14ac:dyDescent="0.2">
      <c r="A210" s="81" t="s">
        <v>421</v>
      </c>
      <c r="B210" s="239" t="s">
        <v>422</v>
      </c>
      <c r="C210" s="240"/>
      <c r="D210" s="240"/>
      <c r="E210" s="240"/>
      <c r="F210" s="240"/>
      <c r="G210" s="240"/>
      <c r="H210" s="241"/>
      <c r="I210" s="82" t="s">
        <v>151</v>
      </c>
      <c r="J210" s="102"/>
      <c r="K210" s="83">
        <f>1720/1000</f>
        <v>1.72</v>
      </c>
      <c r="L210" s="83"/>
      <c r="M210" s="84"/>
      <c r="N210" s="85"/>
    </row>
    <row r="211" spans="1:14" s="80" customFormat="1" ht="12" x14ac:dyDescent="0.2">
      <c r="A211" s="81" t="s">
        <v>423</v>
      </c>
      <c r="B211" s="271" t="s">
        <v>368</v>
      </c>
      <c r="C211" s="272"/>
      <c r="D211" s="272"/>
      <c r="E211" s="272"/>
      <c r="F211" s="272"/>
      <c r="G211" s="272"/>
      <c r="H211" s="273"/>
      <c r="I211" s="82" t="s">
        <v>151</v>
      </c>
      <c r="J211" s="102"/>
      <c r="K211" s="83"/>
      <c r="L211" s="83"/>
      <c r="M211" s="84"/>
      <c r="N211" s="85"/>
    </row>
    <row r="212" spans="1:14" s="80" customFormat="1" ht="12" x14ac:dyDescent="0.2">
      <c r="A212" s="81" t="s">
        <v>424</v>
      </c>
      <c r="B212" s="239" t="s">
        <v>425</v>
      </c>
      <c r="C212" s="240"/>
      <c r="D212" s="240"/>
      <c r="E212" s="240"/>
      <c r="F212" s="240"/>
      <c r="G212" s="240"/>
      <c r="H212" s="241"/>
      <c r="I212" s="82" t="s">
        <v>151</v>
      </c>
      <c r="J212" s="102"/>
      <c r="K212" s="83"/>
      <c r="L212" s="83"/>
      <c r="M212" s="84"/>
      <c r="N212" s="85"/>
    </row>
    <row r="213" spans="1:14" s="80" customFormat="1" ht="12" x14ac:dyDescent="0.2">
      <c r="A213" s="81" t="s">
        <v>426</v>
      </c>
      <c r="B213" s="271" t="s">
        <v>368</v>
      </c>
      <c r="C213" s="272"/>
      <c r="D213" s="272"/>
      <c r="E213" s="272"/>
      <c r="F213" s="272"/>
      <c r="G213" s="272"/>
      <c r="H213" s="273"/>
      <c r="I213" s="82" t="s">
        <v>151</v>
      </c>
      <c r="J213" s="102"/>
      <c r="K213" s="83"/>
      <c r="L213" s="83"/>
      <c r="M213" s="84"/>
      <c r="N213" s="85"/>
    </row>
    <row r="214" spans="1:14" s="80" customFormat="1" ht="12" x14ac:dyDescent="0.2">
      <c r="A214" s="81" t="s">
        <v>427</v>
      </c>
      <c r="B214" s="239" t="s">
        <v>428</v>
      </c>
      <c r="C214" s="240"/>
      <c r="D214" s="240"/>
      <c r="E214" s="240"/>
      <c r="F214" s="240"/>
      <c r="G214" s="240"/>
      <c r="H214" s="241"/>
      <c r="I214" s="82" t="s">
        <v>151</v>
      </c>
      <c r="J214" s="102"/>
      <c r="K214" s="83"/>
      <c r="L214" s="83"/>
      <c r="M214" s="84"/>
      <c r="N214" s="85"/>
    </row>
    <row r="215" spans="1:14" s="80" customFormat="1" ht="12" x14ac:dyDescent="0.2">
      <c r="A215" s="81" t="s">
        <v>429</v>
      </c>
      <c r="B215" s="271" t="s">
        <v>368</v>
      </c>
      <c r="C215" s="272"/>
      <c r="D215" s="272"/>
      <c r="E215" s="272"/>
      <c r="F215" s="272"/>
      <c r="G215" s="272"/>
      <c r="H215" s="273"/>
      <c r="I215" s="82" t="s">
        <v>151</v>
      </c>
      <c r="J215" s="102"/>
      <c r="K215" s="83"/>
      <c r="L215" s="83"/>
      <c r="M215" s="84"/>
      <c r="N215" s="85"/>
    </row>
    <row r="216" spans="1:14" s="80" customFormat="1" ht="24" customHeight="1" x14ac:dyDescent="0.2">
      <c r="A216" s="81" t="s">
        <v>430</v>
      </c>
      <c r="B216" s="250" t="s">
        <v>431</v>
      </c>
      <c r="C216" s="251"/>
      <c r="D216" s="251"/>
      <c r="E216" s="251"/>
      <c r="F216" s="251"/>
      <c r="G216" s="251"/>
      <c r="H216" s="252"/>
      <c r="I216" s="82" t="s">
        <v>151</v>
      </c>
      <c r="J216" s="102"/>
      <c r="K216" s="83"/>
      <c r="L216" s="83"/>
      <c r="M216" s="84"/>
      <c r="N216" s="85"/>
    </row>
    <row r="217" spans="1:14" s="80" customFormat="1" ht="12" x14ac:dyDescent="0.2">
      <c r="A217" s="81" t="s">
        <v>432</v>
      </c>
      <c r="B217" s="271" t="s">
        <v>368</v>
      </c>
      <c r="C217" s="272"/>
      <c r="D217" s="272"/>
      <c r="E217" s="272"/>
      <c r="F217" s="272"/>
      <c r="G217" s="272"/>
      <c r="H217" s="273"/>
      <c r="I217" s="82" t="s">
        <v>151</v>
      </c>
      <c r="J217" s="102"/>
      <c r="K217" s="83"/>
      <c r="L217" s="83"/>
      <c r="M217" s="84"/>
      <c r="N217" s="85"/>
    </row>
    <row r="218" spans="1:14" s="80" customFormat="1" ht="12" x14ac:dyDescent="0.2">
      <c r="A218" s="81" t="s">
        <v>433</v>
      </c>
      <c r="B218" s="239" t="s">
        <v>434</v>
      </c>
      <c r="C218" s="240"/>
      <c r="D218" s="240"/>
      <c r="E218" s="240"/>
      <c r="F218" s="240"/>
      <c r="G218" s="240"/>
      <c r="H218" s="241"/>
      <c r="I218" s="82" t="s">
        <v>151</v>
      </c>
      <c r="J218" s="102"/>
      <c r="K218" s="89">
        <f>K198-K208-K210</f>
        <v>202.95099999999994</v>
      </c>
      <c r="L218" s="83"/>
      <c r="M218" s="84"/>
      <c r="N218" s="85"/>
    </row>
    <row r="219" spans="1:14" s="80" customFormat="1" ht="12" x14ac:dyDescent="0.2">
      <c r="A219" s="81" t="s">
        <v>435</v>
      </c>
      <c r="B219" s="271" t="s">
        <v>368</v>
      </c>
      <c r="C219" s="272"/>
      <c r="D219" s="272"/>
      <c r="E219" s="272"/>
      <c r="F219" s="272"/>
      <c r="G219" s="272"/>
      <c r="H219" s="273"/>
      <c r="I219" s="82" t="s">
        <v>151</v>
      </c>
      <c r="J219" s="102"/>
      <c r="K219" s="83"/>
      <c r="L219" s="83"/>
      <c r="M219" s="84"/>
      <c r="N219" s="85"/>
    </row>
    <row r="220" spans="1:14" s="80" customFormat="1" ht="24" customHeight="1" x14ac:dyDescent="0.2">
      <c r="A220" s="81" t="s">
        <v>436</v>
      </c>
      <c r="B220" s="247" t="s">
        <v>437</v>
      </c>
      <c r="C220" s="248"/>
      <c r="D220" s="248"/>
      <c r="E220" s="248"/>
      <c r="F220" s="248"/>
      <c r="G220" s="248"/>
      <c r="H220" s="249"/>
      <c r="I220" s="82" t="s">
        <v>28</v>
      </c>
      <c r="J220" s="102"/>
      <c r="K220" s="83"/>
      <c r="L220" s="83"/>
      <c r="M220" s="84"/>
      <c r="N220" s="85"/>
    </row>
    <row r="221" spans="1:14" s="80" customFormat="1" ht="12" x14ac:dyDescent="0.2">
      <c r="A221" s="81" t="s">
        <v>438</v>
      </c>
      <c r="B221" s="239" t="s">
        <v>439</v>
      </c>
      <c r="C221" s="240"/>
      <c r="D221" s="240"/>
      <c r="E221" s="240"/>
      <c r="F221" s="240"/>
      <c r="G221" s="240"/>
      <c r="H221" s="241"/>
      <c r="I221" s="82" t="s">
        <v>28</v>
      </c>
      <c r="J221" s="102"/>
      <c r="K221" s="83"/>
      <c r="L221" s="83"/>
      <c r="M221" s="84"/>
      <c r="N221" s="85"/>
    </row>
    <row r="222" spans="1:14" s="80" customFormat="1" ht="24" customHeight="1" x14ac:dyDescent="0.2">
      <c r="A222" s="81" t="s">
        <v>440</v>
      </c>
      <c r="B222" s="250" t="s">
        <v>441</v>
      </c>
      <c r="C222" s="251"/>
      <c r="D222" s="251"/>
      <c r="E222" s="251"/>
      <c r="F222" s="251"/>
      <c r="G222" s="251"/>
      <c r="H222" s="252"/>
      <c r="I222" s="82" t="s">
        <v>28</v>
      </c>
      <c r="J222" s="102"/>
      <c r="K222" s="83"/>
      <c r="L222" s="83"/>
      <c r="M222" s="84"/>
      <c r="N222" s="85"/>
    </row>
    <row r="223" spans="1:14" s="80" customFormat="1" ht="24" customHeight="1" x14ac:dyDescent="0.2">
      <c r="A223" s="81" t="s">
        <v>442</v>
      </c>
      <c r="B223" s="250" t="s">
        <v>443</v>
      </c>
      <c r="C223" s="251"/>
      <c r="D223" s="251"/>
      <c r="E223" s="251"/>
      <c r="F223" s="251"/>
      <c r="G223" s="251"/>
      <c r="H223" s="252"/>
      <c r="I223" s="82" t="s">
        <v>28</v>
      </c>
      <c r="J223" s="102"/>
      <c r="K223" s="83"/>
      <c r="L223" s="83"/>
      <c r="M223" s="84"/>
      <c r="N223" s="85"/>
    </row>
    <row r="224" spans="1:14" s="80" customFormat="1" ht="24" customHeight="1" x14ac:dyDescent="0.2">
      <c r="A224" s="81" t="s">
        <v>444</v>
      </c>
      <c r="B224" s="250" t="s">
        <v>445</v>
      </c>
      <c r="C224" s="251"/>
      <c r="D224" s="251"/>
      <c r="E224" s="251"/>
      <c r="F224" s="251"/>
      <c r="G224" s="251"/>
      <c r="H224" s="252"/>
      <c r="I224" s="82" t="s">
        <v>28</v>
      </c>
      <c r="J224" s="102"/>
      <c r="K224" s="83"/>
      <c r="L224" s="83"/>
      <c r="M224" s="84"/>
      <c r="N224" s="85"/>
    </row>
    <row r="225" spans="1:14" s="80" customFormat="1" ht="12" x14ac:dyDescent="0.2">
      <c r="A225" s="81" t="s">
        <v>446</v>
      </c>
      <c r="B225" s="239" t="s">
        <v>447</v>
      </c>
      <c r="C225" s="240"/>
      <c r="D225" s="240"/>
      <c r="E225" s="240"/>
      <c r="F225" s="240"/>
      <c r="G225" s="240"/>
      <c r="H225" s="241"/>
      <c r="I225" s="82" t="s">
        <v>28</v>
      </c>
      <c r="J225" s="102"/>
      <c r="K225" s="83"/>
      <c r="L225" s="83"/>
      <c r="M225" s="84"/>
      <c r="N225" s="85"/>
    </row>
    <row r="226" spans="1:14" s="80" customFormat="1" ht="12" x14ac:dyDescent="0.2">
      <c r="A226" s="81" t="s">
        <v>448</v>
      </c>
      <c r="B226" s="239" t="s">
        <v>449</v>
      </c>
      <c r="C226" s="240"/>
      <c r="D226" s="240"/>
      <c r="E226" s="240"/>
      <c r="F226" s="240"/>
      <c r="G226" s="240"/>
      <c r="H226" s="241"/>
      <c r="I226" s="82" t="s">
        <v>28</v>
      </c>
      <c r="J226" s="102"/>
      <c r="K226" s="83"/>
      <c r="L226" s="83"/>
      <c r="M226" s="84"/>
      <c r="N226" s="85"/>
    </row>
    <row r="227" spans="1:14" s="80" customFormat="1" ht="12" x14ac:dyDescent="0.2">
      <c r="A227" s="81" t="s">
        <v>450</v>
      </c>
      <c r="B227" s="239" t="s">
        <v>451</v>
      </c>
      <c r="C227" s="240"/>
      <c r="D227" s="240"/>
      <c r="E227" s="240"/>
      <c r="F227" s="240"/>
      <c r="G227" s="240"/>
      <c r="H227" s="241"/>
      <c r="I227" s="82" t="s">
        <v>28</v>
      </c>
      <c r="J227" s="102"/>
      <c r="K227" s="83"/>
      <c r="L227" s="83"/>
      <c r="M227" s="84"/>
      <c r="N227" s="85"/>
    </row>
    <row r="228" spans="1:14" s="80" customFormat="1" ht="12" x14ac:dyDescent="0.2">
      <c r="A228" s="81" t="s">
        <v>452</v>
      </c>
      <c r="B228" s="239" t="s">
        <v>453</v>
      </c>
      <c r="C228" s="240"/>
      <c r="D228" s="240"/>
      <c r="E228" s="240"/>
      <c r="F228" s="240"/>
      <c r="G228" s="240"/>
      <c r="H228" s="241"/>
      <c r="I228" s="82" t="s">
        <v>28</v>
      </c>
      <c r="J228" s="81"/>
      <c r="K228" s="83"/>
      <c r="L228" s="83"/>
      <c r="M228" s="84"/>
      <c r="N228" s="85"/>
    </row>
    <row r="229" spans="1:14" s="80" customFormat="1" ht="12" x14ac:dyDescent="0.2">
      <c r="A229" s="81" t="s">
        <v>454</v>
      </c>
      <c r="B229" s="239" t="s">
        <v>455</v>
      </c>
      <c r="C229" s="240"/>
      <c r="D229" s="240"/>
      <c r="E229" s="240"/>
      <c r="F229" s="240"/>
      <c r="G229" s="240"/>
      <c r="H229" s="241"/>
      <c r="I229" s="82" t="s">
        <v>28</v>
      </c>
      <c r="J229" s="81"/>
      <c r="K229" s="83"/>
      <c r="L229" s="83"/>
      <c r="M229" s="84"/>
      <c r="N229" s="85"/>
    </row>
    <row r="230" spans="1:14" s="80" customFormat="1" ht="24" customHeight="1" x14ac:dyDescent="0.2">
      <c r="A230" s="81" t="s">
        <v>456</v>
      </c>
      <c r="B230" s="250" t="s">
        <v>457</v>
      </c>
      <c r="C230" s="251"/>
      <c r="D230" s="251"/>
      <c r="E230" s="251"/>
      <c r="F230" s="251"/>
      <c r="G230" s="251"/>
      <c r="H230" s="252"/>
      <c r="I230" s="82" t="s">
        <v>28</v>
      </c>
      <c r="J230" s="81"/>
      <c r="K230" s="83"/>
      <c r="L230" s="83"/>
      <c r="M230" s="84"/>
      <c r="N230" s="85"/>
    </row>
    <row r="231" spans="1:14" s="80" customFormat="1" ht="12" x14ac:dyDescent="0.2">
      <c r="A231" s="81" t="s">
        <v>458</v>
      </c>
      <c r="B231" s="271" t="s">
        <v>175</v>
      </c>
      <c r="C231" s="272"/>
      <c r="D231" s="272"/>
      <c r="E231" s="272"/>
      <c r="F231" s="272"/>
      <c r="G231" s="272"/>
      <c r="H231" s="273"/>
      <c r="I231" s="82" t="s">
        <v>28</v>
      </c>
      <c r="J231" s="81"/>
      <c r="K231" s="83"/>
      <c r="L231" s="83"/>
      <c r="M231" s="84"/>
      <c r="N231" s="85"/>
    </row>
    <row r="232" spans="1:14" s="80" customFormat="1" ht="12.75" thickBot="1" x14ac:dyDescent="0.25">
      <c r="A232" s="90" t="s">
        <v>459</v>
      </c>
      <c r="B232" s="308" t="s">
        <v>177</v>
      </c>
      <c r="C232" s="309"/>
      <c r="D232" s="309"/>
      <c r="E232" s="309"/>
      <c r="F232" s="309"/>
      <c r="G232" s="309"/>
      <c r="H232" s="310"/>
      <c r="I232" s="91" t="s">
        <v>28</v>
      </c>
      <c r="J232" s="90"/>
      <c r="K232" s="86"/>
      <c r="L232" s="86"/>
      <c r="M232" s="93"/>
      <c r="N232" s="94"/>
    </row>
    <row r="233" spans="1:14" s="117" customFormat="1" ht="16.5" thickBot="1" x14ac:dyDescent="0.3">
      <c r="A233" s="305" t="s">
        <v>460</v>
      </c>
      <c r="B233" s="306"/>
      <c r="C233" s="306"/>
      <c r="D233" s="306"/>
      <c r="E233" s="306"/>
      <c r="F233" s="306"/>
      <c r="G233" s="306"/>
      <c r="H233" s="306"/>
      <c r="I233" s="306"/>
      <c r="J233" s="306"/>
      <c r="K233" s="306"/>
      <c r="L233" s="306"/>
      <c r="M233" s="306"/>
      <c r="N233" s="307"/>
    </row>
    <row r="234" spans="1:14" s="80" customFormat="1" ht="12" x14ac:dyDescent="0.2">
      <c r="A234" s="110" t="s">
        <v>461</v>
      </c>
      <c r="B234" s="262" t="s">
        <v>462</v>
      </c>
      <c r="C234" s="263"/>
      <c r="D234" s="263"/>
      <c r="E234" s="263"/>
      <c r="F234" s="263"/>
      <c r="G234" s="263"/>
      <c r="H234" s="264"/>
      <c r="I234" s="111" t="s">
        <v>362</v>
      </c>
      <c r="J234" s="110" t="s">
        <v>463</v>
      </c>
      <c r="K234" s="113" t="s">
        <v>463</v>
      </c>
      <c r="L234" s="113"/>
      <c r="M234" s="113" t="s">
        <v>463</v>
      </c>
      <c r="N234" s="111" t="s">
        <v>463</v>
      </c>
    </row>
    <row r="235" spans="1:14" s="80" customFormat="1" ht="12" x14ac:dyDescent="0.2">
      <c r="A235" s="81" t="s">
        <v>464</v>
      </c>
      <c r="B235" s="256" t="s">
        <v>465</v>
      </c>
      <c r="C235" s="257"/>
      <c r="D235" s="257"/>
      <c r="E235" s="257"/>
      <c r="F235" s="257"/>
      <c r="G235" s="257"/>
      <c r="H235" s="258"/>
      <c r="I235" s="82" t="s">
        <v>57</v>
      </c>
      <c r="J235" s="81"/>
      <c r="K235" s="83"/>
      <c r="L235" s="83"/>
      <c r="M235" s="84"/>
      <c r="N235" s="85"/>
    </row>
    <row r="236" spans="1:14" s="80" customFormat="1" ht="12" x14ac:dyDescent="0.2">
      <c r="A236" s="81" t="s">
        <v>466</v>
      </c>
      <c r="B236" s="256" t="s">
        <v>467</v>
      </c>
      <c r="C236" s="257"/>
      <c r="D236" s="257"/>
      <c r="E236" s="257"/>
      <c r="F236" s="257"/>
      <c r="G236" s="257"/>
      <c r="H236" s="258"/>
      <c r="I236" s="82" t="s">
        <v>468</v>
      </c>
      <c r="J236" s="81"/>
      <c r="K236" s="83"/>
      <c r="L236" s="83"/>
      <c r="M236" s="84"/>
      <c r="N236" s="85"/>
    </row>
    <row r="237" spans="1:14" s="80" customFormat="1" ht="12" x14ac:dyDescent="0.2">
      <c r="A237" s="81" t="s">
        <v>469</v>
      </c>
      <c r="B237" s="256" t="s">
        <v>470</v>
      </c>
      <c r="C237" s="257"/>
      <c r="D237" s="257"/>
      <c r="E237" s="257"/>
      <c r="F237" s="257"/>
      <c r="G237" s="257"/>
      <c r="H237" s="258"/>
      <c r="I237" s="82" t="s">
        <v>57</v>
      </c>
      <c r="J237" s="81"/>
      <c r="K237" s="83"/>
      <c r="L237" s="83"/>
      <c r="M237" s="84"/>
      <c r="N237" s="85"/>
    </row>
    <row r="238" spans="1:14" s="80" customFormat="1" ht="12" x14ac:dyDescent="0.2">
      <c r="A238" s="81" t="s">
        <v>471</v>
      </c>
      <c r="B238" s="256" t="s">
        <v>472</v>
      </c>
      <c r="C238" s="257"/>
      <c r="D238" s="257"/>
      <c r="E238" s="257"/>
      <c r="F238" s="257"/>
      <c r="G238" s="257"/>
      <c r="H238" s="258"/>
      <c r="I238" s="82" t="s">
        <v>468</v>
      </c>
      <c r="J238" s="81"/>
      <c r="K238" s="83"/>
      <c r="L238" s="83"/>
      <c r="M238" s="84"/>
      <c r="N238" s="85"/>
    </row>
    <row r="239" spans="1:14" s="80" customFormat="1" ht="12" x14ac:dyDescent="0.2">
      <c r="A239" s="81" t="s">
        <v>473</v>
      </c>
      <c r="B239" s="256" t="s">
        <v>474</v>
      </c>
      <c r="C239" s="257"/>
      <c r="D239" s="257"/>
      <c r="E239" s="257"/>
      <c r="F239" s="257"/>
      <c r="G239" s="257"/>
      <c r="H239" s="258"/>
      <c r="I239" s="82" t="s">
        <v>475</v>
      </c>
      <c r="J239" s="81"/>
      <c r="K239" s="83"/>
      <c r="L239" s="83"/>
      <c r="M239" s="84"/>
      <c r="N239" s="85"/>
    </row>
    <row r="240" spans="1:14" s="80" customFormat="1" ht="12" x14ac:dyDescent="0.2">
      <c r="A240" s="81" t="s">
        <v>476</v>
      </c>
      <c r="B240" s="256" t="s">
        <v>477</v>
      </c>
      <c r="C240" s="257"/>
      <c r="D240" s="257"/>
      <c r="E240" s="257"/>
      <c r="F240" s="257"/>
      <c r="G240" s="257"/>
      <c r="H240" s="258"/>
      <c r="I240" s="82" t="s">
        <v>362</v>
      </c>
      <c r="J240" s="81" t="s">
        <v>463</v>
      </c>
      <c r="K240" s="83" t="s">
        <v>463</v>
      </c>
      <c r="L240" s="83"/>
      <c r="M240" s="83" t="s">
        <v>463</v>
      </c>
      <c r="N240" s="82" t="s">
        <v>463</v>
      </c>
    </row>
    <row r="241" spans="1:14" s="80" customFormat="1" ht="12" x14ac:dyDescent="0.2">
      <c r="A241" s="81" t="s">
        <v>478</v>
      </c>
      <c r="B241" s="239" t="s">
        <v>479</v>
      </c>
      <c r="C241" s="240"/>
      <c r="D241" s="240"/>
      <c r="E241" s="240"/>
      <c r="F241" s="240"/>
      <c r="G241" s="240"/>
      <c r="H241" s="241"/>
      <c r="I241" s="82" t="s">
        <v>475</v>
      </c>
      <c r="J241" s="81"/>
      <c r="K241" s="83"/>
      <c r="L241" s="83"/>
      <c r="M241" s="84"/>
      <c r="N241" s="85"/>
    </row>
    <row r="242" spans="1:14" s="80" customFormat="1" ht="12" x14ac:dyDescent="0.2">
      <c r="A242" s="81" t="s">
        <v>480</v>
      </c>
      <c r="B242" s="239" t="s">
        <v>481</v>
      </c>
      <c r="C242" s="240"/>
      <c r="D242" s="240"/>
      <c r="E242" s="240"/>
      <c r="F242" s="240"/>
      <c r="G242" s="240"/>
      <c r="H242" s="241"/>
      <c r="I242" s="82" t="s">
        <v>482</v>
      </c>
      <c r="J242" s="81"/>
      <c r="K242" s="83"/>
      <c r="L242" s="83"/>
      <c r="M242" s="84"/>
      <c r="N242" s="85"/>
    </row>
    <row r="243" spans="1:14" s="80" customFormat="1" ht="12" x14ac:dyDescent="0.2">
      <c r="A243" s="81" t="s">
        <v>483</v>
      </c>
      <c r="B243" s="256" t="s">
        <v>484</v>
      </c>
      <c r="C243" s="257"/>
      <c r="D243" s="257"/>
      <c r="E243" s="257"/>
      <c r="F243" s="257"/>
      <c r="G243" s="257"/>
      <c r="H243" s="258"/>
      <c r="I243" s="82" t="s">
        <v>362</v>
      </c>
      <c r="J243" s="81" t="s">
        <v>463</v>
      </c>
      <c r="K243" s="83" t="s">
        <v>463</v>
      </c>
      <c r="L243" s="83"/>
      <c r="M243" s="83" t="s">
        <v>463</v>
      </c>
      <c r="N243" s="82" t="s">
        <v>463</v>
      </c>
    </row>
    <row r="244" spans="1:14" s="80" customFormat="1" ht="12" x14ac:dyDescent="0.2">
      <c r="A244" s="81" t="s">
        <v>485</v>
      </c>
      <c r="B244" s="239" t="s">
        <v>479</v>
      </c>
      <c r="C244" s="240"/>
      <c r="D244" s="240"/>
      <c r="E244" s="240"/>
      <c r="F244" s="240"/>
      <c r="G244" s="240"/>
      <c r="H244" s="241"/>
      <c r="I244" s="82" t="s">
        <v>475</v>
      </c>
      <c r="J244" s="81"/>
      <c r="K244" s="83"/>
      <c r="L244" s="83"/>
      <c r="M244" s="84"/>
      <c r="N244" s="85"/>
    </row>
    <row r="245" spans="1:14" s="80" customFormat="1" ht="12" x14ac:dyDescent="0.2">
      <c r="A245" s="81" t="s">
        <v>486</v>
      </c>
      <c r="B245" s="239" t="s">
        <v>487</v>
      </c>
      <c r="C245" s="240"/>
      <c r="D245" s="240"/>
      <c r="E245" s="240"/>
      <c r="F245" s="240"/>
      <c r="G245" s="240"/>
      <c r="H245" s="241"/>
      <c r="I245" s="82" t="s">
        <v>57</v>
      </c>
      <c r="J245" s="81"/>
      <c r="K245" s="83"/>
      <c r="L245" s="83"/>
      <c r="M245" s="84"/>
      <c r="N245" s="85"/>
    </row>
    <row r="246" spans="1:14" s="80" customFormat="1" ht="12" x14ac:dyDescent="0.2">
      <c r="A246" s="81" t="s">
        <v>488</v>
      </c>
      <c r="B246" s="239" t="s">
        <v>481</v>
      </c>
      <c r="C246" s="240"/>
      <c r="D246" s="240"/>
      <c r="E246" s="240"/>
      <c r="F246" s="240"/>
      <c r="G246" s="240"/>
      <c r="H246" s="241"/>
      <c r="I246" s="82" t="s">
        <v>482</v>
      </c>
      <c r="J246" s="81"/>
      <c r="K246" s="83"/>
      <c r="L246" s="83"/>
      <c r="M246" s="84"/>
      <c r="N246" s="85"/>
    </row>
    <row r="247" spans="1:14" s="80" customFormat="1" ht="12" x14ac:dyDescent="0.2">
      <c r="A247" s="81" t="s">
        <v>489</v>
      </c>
      <c r="B247" s="256" t="s">
        <v>490</v>
      </c>
      <c r="C247" s="257"/>
      <c r="D247" s="257"/>
      <c r="E247" s="257"/>
      <c r="F247" s="257"/>
      <c r="G247" s="257"/>
      <c r="H247" s="258"/>
      <c r="I247" s="82" t="s">
        <v>362</v>
      </c>
      <c r="J247" s="81" t="s">
        <v>463</v>
      </c>
      <c r="K247" s="83" t="s">
        <v>463</v>
      </c>
      <c r="L247" s="83"/>
      <c r="M247" s="83" t="s">
        <v>463</v>
      </c>
      <c r="N247" s="82" t="s">
        <v>463</v>
      </c>
    </row>
    <row r="248" spans="1:14" s="80" customFormat="1" ht="12" x14ac:dyDescent="0.2">
      <c r="A248" s="81" t="s">
        <v>491</v>
      </c>
      <c r="B248" s="239" t="s">
        <v>479</v>
      </c>
      <c r="C248" s="240"/>
      <c r="D248" s="240"/>
      <c r="E248" s="240"/>
      <c r="F248" s="240"/>
      <c r="G248" s="240"/>
      <c r="H248" s="241"/>
      <c r="I248" s="82" t="s">
        <v>475</v>
      </c>
      <c r="J248" s="81"/>
      <c r="K248" s="83"/>
      <c r="L248" s="83"/>
      <c r="M248" s="84"/>
      <c r="N248" s="85"/>
    </row>
    <row r="249" spans="1:14" s="80" customFormat="1" ht="12" x14ac:dyDescent="0.2">
      <c r="A249" s="81" t="s">
        <v>492</v>
      </c>
      <c r="B249" s="239" t="s">
        <v>481</v>
      </c>
      <c r="C249" s="240"/>
      <c r="D249" s="240"/>
      <c r="E249" s="240"/>
      <c r="F249" s="240"/>
      <c r="G249" s="240"/>
      <c r="H249" s="241"/>
      <c r="I249" s="82" t="s">
        <v>482</v>
      </c>
      <c r="J249" s="81"/>
      <c r="K249" s="83"/>
      <c r="L249" s="83"/>
      <c r="M249" s="84"/>
      <c r="N249" s="85"/>
    </row>
    <row r="250" spans="1:14" s="80" customFormat="1" ht="12" x14ac:dyDescent="0.2">
      <c r="A250" s="81" t="s">
        <v>493</v>
      </c>
      <c r="B250" s="256" t="s">
        <v>494</v>
      </c>
      <c r="C250" s="257"/>
      <c r="D250" s="257"/>
      <c r="E250" s="257"/>
      <c r="F250" s="257"/>
      <c r="G250" s="257"/>
      <c r="H250" s="258"/>
      <c r="I250" s="82" t="s">
        <v>362</v>
      </c>
      <c r="J250" s="81" t="s">
        <v>463</v>
      </c>
      <c r="K250" s="83" t="s">
        <v>463</v>
      </c>
      <c r="L250" s="83"/>
      <c r="M250" s="83" t="s">
        <v>463</v>
      </c>
      <c r="N250" s="82" t="s">
        <v>463</v>
      </c>
    </row>
    <row r="251" spans="1:14" s="80" customFormat="1" ht="12" x14ac:dyDescent="0.2">
      <c r="A251" s="81" t="s">
        <v>495</v>
      </c>
      <c r="B251" s="239" t="s">
        <v>479</v>
      </c>
      <c r="C251" s="240"/>
      <c r="D251" s="240"/>
      <c r="E251" s="240"/>
      <c r="F251" s="240"/>
      <c r="G251" s="240"/>
      <c r="H251" s="241"/>
      <c r="I251" s="82" t="s">
        <v>475</v>
      </c>
      <c r="J251" s="81"/>
      <c r="K251" s="83"/>
      <c r="L251" s="83"/>
      <c r="M251" s="84"/>
      <c r="N251" s="85"/>
    </row>
    <row r="252" spans="1:14" s="80" customFormat="1" ht="12" x14ac:dyDescent="0.2">
      <c r="A252" s="81" t="s">
        <v>496</v>
      </c>
      <c r="B252" s="239" t="s">
        <v>487</v>
      </c>
      <c r="C252" s="240"/>
      <c r="D252" s="240"/>
      <c r="E252" s="240"/>
      <c r="F252" s="240"/>
      <c r="G252" s="240"/>
      <c r="H252" s="241"/>
      <c r="I252" s="82" t="s">
        <v>57</v>
      </c>
      <c r="J252" s="81"/>
      <c r="K252" s="83"/>
      <c r="L252" s="83"/>
      <c r="M252" s="84"/>
      <c r="N252" s="85"/>
    </row>
    <row r="253" spans="1:14" s="80" customFormat="1" ht="12" x14ac:dyDescent="0.2">
      <c r="A253" s="81" t="s">
        <v>497</v>
      </c>
      <c r="B253" s="239" t="s">
        <v>481</v>
      </c>
      <c r="C253" s="240"/>
      <c r="D253" s="240"/>
      <c r="E253" s="240"/>
      <c r="F253" s="240"/>
      <c r="G253" s="240"/>
      <c r="H253" s="241"/>
      <c r="I253" s="82" t="s">
        <v>482</v>
      </c>
      <c r="J253" s="81"/>
      <c r="K253" s="83"/>
      <c r="L253" s="83"/>
      <c r="M253" s="84"/>
      <c r="N253" s="85"/>
    </row>
    <row r="254" spans="1:14" s="80" customFormat="1" ht="12" x14ac:dyDescent="0.2">
      <c r="A254" s="81" t="s">
        <v>498</v>
      </c>
      <c r="B254" s="268" t="s">
        <v>499</v>
      </c>
      <c r="C254" s="269"/>
      <c r="D254" s="269"/>
      <c r="E254" s="269"/>
      <c r="F254" s="269"/>
      <c r="G254" s="269"/>
      <c r="H254" s="270"/>
      <c r="I254" s="82" t="s">
        <v>362</v>
      </c>
      <c r="J254" s="81" t="s">
        <v>463</v>
      </c>
      <c r="K254" s="83" t="s">
        <v>463</v>
      </c>
      <c r="L254" s="83"/>
      <c r="M254" s="83" t="s">
        <v>463</v>
      </c>
      <c r="N254" s="82" t="s">
        <v>463</v>
      </c>
    </row>
    <row r="255" spans="1:14" s="80" customFormat="1" ht="12" x14ac:dyDescent="0.2">
      <c r="A255" s="81" t="s">
        <v>500</v>
      </c>
      <c r="B255" s="256" t="s">
        <v>501</v>
      </c>
      <c r="C255" s="257"/>
      <c r="D255" s="257"/>
      <c r="E255" s="257"/>
      <c r="F255" s="257"/>
      <c r="G255" s="257"/>
      <c r="H255" s="258"/>
      <c r="I255" s="82" t="s">
        <v>475</v>
      </c>
      <c r="J255" s="81"/>
      <c r="K255" s="83"/>
      <c r="L255" s="83"/>
      <c r="M255" s="84"/>
      <c r="N255" s="85"/>
    </row>
    <row r="256" spans="1:14" s="80" customFormat="1" ht="24" customHeight="1" x14ac:dyDescent="0.2">
      <c r="A256" s="81" t="s">
        <v>502</v>
      </c>
      <c r="B256" s="250" t="s">
        <v>503</v>
      </c>
      <c r="C256" s="251"/>
      <c r="D256" s="251"/>
      <c r="E256" s="251"/>
      <c r="F256" s="251"/>
      <c r="G256" s="251"/>
      <c r="H256" s="252"/>
      <c r="I256" s="82" t="s">
        <v>475</v>
      </c>
      <c r="J256" s="81"/>
      <c r="K256" s="83"/>
      <c r="L256" s="83"/>
      <c r="M256" s="84"/>
      <c r="N256" s="85"/>
    </row>
    <row r="257" spans="1:14" s="80" customFormat="1" ht="12" x14ac:dyDescent="0.2">
      <c r="A257" s="81" t="s">
        <v>504</v>
      </c>
      <c r="B257" s="271" t="s">
        <v>505</v>
      </c>
      <c r="C257" s="272"/>
      <c r="D257" s="272"/>
      <c r="E257" s="272"/>
      <c r="F257" s="272"/>
      <c r="G257" s="272"/>
      <c r="H257" s="273"/>
      <c r="I257" s="82" t="s">
        <v>475</v>
      </c>
      <c r="J257" s="81"/>
      <c r="K257" s="83"/>
      <c r="L257" s="83"/>
      <c r="M257" s="84"/>
      <c r="N257" s="85"/>
    </row>
    <row r="258" spans="1:14" s="80" customFormat="1" ht="12" x14ac:dyDescent="0.2">
      <c r="A258" s="81" t="s">
        <v>506</v>
      </c>
      <c r="B258" s="271" t="s">
        <v>507</v>
      </c>
      <c r="C258" s="272"/>
      <c r="D258" s="272"/>
      <c r="E258" s="272"/>
      <c r="F258" s="272"/>
      <c r="G258" s="272"/>
      <c r="H258" s="273"/>
      <c r="I258" s="82" t="s">
        <v>475</v>
      </c>
      <c r="J258" s="81"/>
      <c r="K258" s="83"/>
      <c r="L258" s="83"/>
      <c r="M258" s="84"/>
      <c r="N258" s="85"/>
    </row>
    <row r="259" spans="1:14" s="80" customFormat="1" ht="12" x14ac:dyDescent="0.2">
      <c r="A259" s="81" t="s">
        <v>508</v>
      </c>
      <c r="B259" s="256" t="s">
        <v>509</v>
      </c>
      <c r="C259" s="257"/>
      <c r="D259" s="257"/>
      <c r="E259" s="257"/>
      <c r="F259" s="257"/>
      <c r="G259" s="257"/>
      <c r="H259" s="258"/>
      <c r="I259" s="82" t="s">
        <v>475</v>
      </c>
      <c r="J259" s="81"/>
      <c r="K259" s="83"/>
      <c r="L259" s="83"/>
      <c r="M259" s="84"/>
      <c r="N259" s="85"/>
    </row>
    <row r="260" spans="1:14" s="80" customFormat="1" ht="12" x14ac:dyDescent="0.2">
      <c r="A260" s="81" t="s">
        <v>510</v>
      </c>
      <c r="B260" s="256" t="s">
        <v>511</v>
      </c>
      <c r="C260" s="257"/>
      <c r="D260" s="257"/>
      <c r="E260" s="257"/>
      <c r="F260" s="257"/>
      <c r="G260" s="257"/>
      <c r="H260" s="258"/>
      <c r="I260" s="82" t="s">
        <v>57</v>
      </c>
      <c r="J260" s="81"/>
      <c r="K260" s="83"/>
      <c r="L260" s="83"/>
      <c r="M260" s="84"/>
      <c r="N260" s="85"/>
    </row>
    <row r="261" spans="1:14" s="80" customFormat="1" ht="24" customHeight="1" x14ac:dyDescent="0.2">
      <c r="A261" s="81" t="s">
        <v>512</v>
      </c>
      <c r="B261" s="250" t="s">
        <v>513</v>
      </c>
      <c r="C261" s="251"/>
      <c r="D261" s="251"/>
      <c r="E261" s="251"/>
      <c r="F261" s="251"/>
      <c r="G261" s="251"/>
      <c r="H261" s="252"/>
      <c r="I261" s="82" t="s">
        <v>57</v>
      </c>
      <c r="J261" s="81"/>
      <c r="K261" s="83"/>
      <c r="L261" s="83"/>
      <c r="M261" s="84"/>
      <c r="N261" s="85"/>
    </row>
    <row r="262" spans="1:14" s="80" customFormat="1" ht="12" x14ac:dyDescent="0.2">
      <c r="A262" s="81" t="s">
        <v>514</v>
      </c>
      <c r="B262" s="271" t="s">
        <v>505</v>
      </c>
      <c r="C262" s="272"/>
      <c r="D262" s="272"/>
      <c r="E262" s="272"/>
      <c r="F262" s="272"/>
      <c r="G262" s="272"/>
      <c r="H262" s="273"/>
      <c r="I262" s="82" t="s">
        <v>57</v>
      </c>
      <c r="J262" s="81"/>
      <c r="K262" s="83"/>
      <c r="L262" s="83"/>
      <c r="M262" s="84"/>
      <c r="N262" s="85"/>
    </row>
    <row r="263" spans="1:14" s="80" customFormat="1" ht="12" x14ac:dyDescent="0.2">
      <c r="A263" s="81" t="s">
        <v>515</v>
      </c>
      <c r="B263" s="271" t="s">
        <v>507</v>
      </c>
      <c r="C263" s="272"/>
      <c r="D263" s="272"/>
      <c r="E263" s="272"/>
      <c r="F263" s="272"/>
      <c r="G263" s="272"/>
      <c r="H263" s="273"/>
      <c r="I263" s="82" t="s">
        <v>57</v>
      </c>
      <c r="J263" s="81"/>
      <c r="K263" s="83"/>
      <c r="L263" s="83"/>
      <c r="M263" s="84"/>
      <c r="N263" s="85"/>
    </row>
    <row r="264" spans="1:14" s="80" customFormat="1" ht="12" x14ac:dyDescent="0.2">
      <c r="A264" s="81" t="s">
        <v>516</v>
      </c>
      <c r="B264" s="256" t="s">
        <v>517</v>
      </c>
      <c r="C264" s="257"/>
      <c r="D264" s="257"/>
      <c r="E264" s="257"/>
      <c r="F264" s="257"/>
      <c r="G264" s="257"/>
      <c r="H264" s="258"/>
      <c r="I264" s="82" t="s">
        <v>518</v>
      </c>
      <c r="J264" s="81"/>
      <c r="K264" s="83"/>
      <c r="L264" s="83"/>
      <c r="M264" s="84"/>
      <c r="N264" s="85"/>
    </row>
    <row r="265" spans="1:14" s="80" customFormat="1" ht="24" customHeight="1" x14ac:dyDescent="0.2">
      <c r="A265" s="81" t="s">
        <v>519</v>
      </c>
      <c r="B265" s="247" t="s">
        <v>520</v>
      </c>
      <c r="C265" s="248"/>
      <c r="D265" s="248"/>
      <c r="E265" s="248"/>
      <c r="F265" s="248"/>
      <c r="G265" s="248"/>
      <c r="H265" s="249"/>
      <c r="I265" s="82" t="s">
        <v>151</v>
      </c>
      <c r="J265" s="81"/>
      <c r="K265" s="83"/>
      <c r="L265" s="83"/>
      <c r="M265" s="84"/>
      <c r="N265" s="85"/>
    </row>
    <row r="266" spans="1:14" s="80" customFormat="1" ht="12" x14ac:dyDescent="0.2">
      <c r="A266" s="81" t="s">
        <v>521</v>
      </c>
      <c r="B266" s="268" t="s">
        <v>522</v>
      </c>
      <c r="C266" s="269"/>
      <c r="D266" s="269"/>
      <c r="E266" s="269"/>
      <c r="F266" s="269"/>
      <c r="G266" s="269"/>
      <c r="H266" s="270"/>
      <c r="I266" s="82" t="s">
        <v>362</v>
      </c>
      <c r="J266" s="81" t="s">
        <v>463</v>
      </c>
      <c r="K266" s="83" t="s">
        <v>463</v>
      </c>
      <c r="L266" s="83"/>
      <c r="M266" s="83" t="s">
        <v>463</v>
      </c>
      <c r="N266" s="82" t="s">
        <v>463</v>
      </c>
    </row>
    <row r="267" spans="1:14" s="80" customFormat="1" ht="12" x14ac:dyDescent="0.2">
      <c r="A267" s="81" t="s">
        <v>523</v>
      </c>
      <c r="B267" s="256" t="s">
        <v>524</v>
      </c>
      <c r="C267" s="257"/>
      <c r="D267" s="257"/>
      <c r="E267" s="257"/>
      <c r="F267" s="257"/>
      <c r="G267" s="257"/>
      <c r="H267" s="258"/>
      <c r="I267" s="82" t="s">
        <v>475</v>
      </c>
      <c r="J267" s="81"/>
      <c r="K267" s="83"/>
      <c r="L267" s="83"/>
      <c r="M267" s="84"/>
      <c r="N267" s="85"/>
    </row>
    <row r="268" spans="1:14" s="80" customFormat="1" ht="12" x14ac:dyDescent="0.2">
      <c r="A268" s="81" t="s">
        <v>525</v>
      </c>
      <c r="B268" s="256" t="s">
        <v>526</v>
      </c>
      <c r="C268" s="257"/>
      <c r="D268" s="257"/>
      <c r="E268" s="257"/>
      <c r="F268" s="257"/>
      <c r="G268" s="257"/>
      <c r="H268" s="258"/>
      <c r="I268" s="82" t="s">
        <v>468</v>
      </c>
      <c r="J268" s="81"/>
      <c r="K268" s="83"/>
      <c r="L268" s="83"/>
      <c r="M268" s="84"/>
      <c r="N268" s="85"/>
    </row>
    <row r="269" spans="1:14" s="80" customFormat="1" ht="36" customHeight="1" x14ac:dyDescent="0.2">
      <c r="A269" s="81" t="s">
        <v>527</v>
      </c>
      <c r="B269" s="247" t="s">
        <v>528</v>
      </c>
      <c r="C269" s="248"/>
      <c r="D269" s="248"/>
      <c r="E269" s="248"/>
      <c r="F269" s="248"/>
      <c r="G269" s="248"/>
      <c r="H269" s="249"/>
      <c r="I269" s="82" t="s">
        <v>151</v>
      </c>
      <c r="J269" s="81"/>
      <c r="K269" s="83"/>
      <c r="L269" s="83"/>
      <c r="M269" s="84"/>
      <c r="N269" s="85"/>
    </row>
    <row r="270" spans="1:14" s="80" customFormat="1" ht="24" customHeight="1" x14ac:dyDescent="0.2">
      <c r="A270" s="81" t="s">
        <v>529</v>
      </c>
      <c r="B270" s="247" t="s">
        <v>530</v>
      </c>
      <c r="C270" s="248"/>
      <c r="D270" s="248"/>
      <c r="E270" s="248"/>
      <c r="F270" s="248"/>
      <c r="G270" s="248"/>
      <c r="H270" s="249"/>
      <c r="I270" s="82" t="s">
        <v>151</v>
      </c>
      <c r="J270" s="81"/>
      <c r="K270" s="83"/>
      <c r="L270" s="83"/>
      <c r="M270" s="84"/>
      <c r="N270" s="85"/>
    </row>
    <row r="271" spans="1:14" s="80" customFormat="1" ht="12" x14ac:dyDescent="0.2">
      <c r="A271" s="81" t="s">
        <v>531</v>
      </c>
      <c r="B271" s="268" t="s">
        <v>532</v>
      </c>
      <c r="C271" s="269"/>
      <c r="D271" s="269"/>
      <c r="E271" s="269"/>
      <c r="F271" s="269"/>
      <c r="G271" s="269"/>
      <c r="H271" s="270"/>
      <c r="I271" s="82" t="s">
        <v>362</v>
      </c>
      <c r="J271" s="81" t="s">
        <v>463</v>
      </c>
      <c r="K271" s="83" t="s">
        <v>463</v>
      </c>
      <c r="L271" s="83"/>
      <c r="M271" s="83" t="s">
        <v>463</v>
      </c>
      <c r="N271" s="82" t="s">
        <v>463</v>
      </c>
    </row>
    <row r="272" spans="1:14" s="80" customFormat="1" ht="12" x14ac:dyDescent="0.2">
      <c r="A272" s="81" t="s">
        <v>533</v>
      </c>
      <c r="B272" s="256" t="s">
        <v>534</v>
      </c>
      <c r="C272" s="257"/>
      <c r="D272" s="257"/>
      <c r="E272" s="257"/>
      <c r="F272" s="257"/>
      <c r="G272" s="257"/>
      <c r="H272" s="258"/>
      <c r="I272" s="82" t="s">
        <v>57</v>
      </c>
      <c r="J272" s="81"/>
      <c r="K272" s="83"/>
      <c r="L272" s="83"/>
      <c r="M272" s="84"/>
      <c r="N272" s="85"/>
    </row>
    <row r="273" spans="1:14" s="80" customFormat="1" ht="36" customHeight="1" x14ac:dyDescent="0.2">
      <c r="A273" s="81" t="s">
        <v>535</v>
      </c>
      <c r="B273" s="250" t="s">
        <v>536</v>
      </c>
      <c r="C273" s="251"/>
      <c r="D273" s="251"/>
      <c r="E273" s="251"/>
      <c r="F273" s="251"/>
      <c r="G273" s="251"/>
      <c r="H273" s="252"/>
      <c r="I273" s="82" t="s">
        <v>57</v>
      </c>
      <c r="J273" s="81"/>
      <c r="K273" s="83"/>
      <c r="L273" s="83"/>
      <c r="M273" s="84"/>
      <c r="N273" s="85"/>
    </row>
    <row r="274" spans="1:14" s="80" customFormat="1" ht="36" customHeight="1" x14ac:dyDescent="0.2">
      <c r="A274" s="81" t="s">
        <v>537</v>
      </c>
      <c r="B274" s="250" t="s">
        <v>538</v>
      </c>
      <c r="C274" s="251"/>
      <c r="D274" s="251"/>
      <c r="E274" s="251"/>
      <c r="F274" s="251"/>
      <c r="G274" s="251"/>
      <c r="H274" s="252"/>
      <c r="I274" s="82" t="s">
        <v>57</v>
      </c>
      <c r="J274" s="81"/>
      <c r="K274" s="83"/>
      <c r="L274" s="83"/>
      <c r="M274" s="84"/>
      <c r="N274" s="85"/>
    </row>
    <row r="275" spans="1:14" s="80" customFormat="1" ht="24" customHeight="1" x14ac:dyDescent="0.2">
      <c r="A275" s="81" t="s">
        <v>539</v>
      </c>
      <c r="B275" s="250" t="s">
        <v>540</v>
      </c>
      <c r="C275" s="251"/>
      <c r="D275" s="251"/>
      <c r="E275" s="251"/>
      <c r="F275" s="251"/>
      <c r="G275" s="251"/>
      <c r="H275" s="252"/>
      <c r="I275" s="82" t="s">
        <v>57</v>
      </c>
      <c r="J275" s="81"/>
      <c r="K275" s="83"/>
      <c r="L275" s="83"/>
      <c r="M275" s="84"/>
      <c r="N275" s="85"/>
    </row>
    <row r="276" spans="1:14" s="80" customFormat="1" ht="12" x14ac:dyDescent="0.2">
      <c r="A276" s="81" t="s">
        <v>541</v>
      </c>
      <c r="B276" s="256" t="s">
        <v>542</v>
      </c>
      <c r="C276" s="257"/>
      <c r="D276" s="257"/>
      <c r="E276" s="257"/>
      <c r="F276" s="257"/>
      <c r="G276" s="257"/>
      <c r="H276" s="258"/>
      <c r="I276" s="82" t="s">
        <v>475</v>
      </c>
      <c r="J276" s="81"/>
      <c r="K276" s="83"/>
      <c r="L276" s="83"/>
      <c r="M276" s="84"/>
      <c r="N276" s="85"/>
    </row>
    <row r="277" spans="1:14" s="80" customFormat="1" ht="24" customHeight="1" x14ac:dyDescent="0.2">
      <c r="A277" s="81" t="s">
        <v>543</v>
      </c>
      <c r="B277" s="250" t="s">
        <v>544</v>
      </c>
      <c r="C277" s="251"/>
      <c r="D277" s="251"/>
      <c r="E277" s="251"/>
      <c r="F277" s="251"/>
      <c r="G277" s="251"/>
      <c r="H277" s="252"/>
      <c r="I277" s="82" t="s">
        <v>475</v>
      </c>
      <c r="J277" s="81"/>
      <c r="K277" s="83"/>
      <c r="L277" s="83"/>
      <c r="M277" s="84"/>
      <c r="N277" s="85"/>
    </row>
    <row r="278" spans="1:14" s="80" customFormat="1" ht="12" x14ac:dyDescent="0.2">
      <c r="A278" s="81" t="s">
        <v>545</v>
      </c>
      <c r="B278" s="239" t="s">
        <v>546</v>
      </c>
      <c r="C278" s="240"/>
      <c r="D278" s="240"/>
      <c r="E278" s="240"/>
      <c r="F278" s="240"/>
      <c r="G278" s="240"/>
      <c r="H278" s="241"/>
      <c r="I278" s="82" t="s">
        <v>475</v>
      </c>
      <c r="J278" s="81"/>
      <c r="K278" s="83"/>
      <c r="L278" s="83"/>
      <c r="M278" s="84"/>
      <c r="N278" s="85"/>
    </row>
    <row r="279" spans="1:14" s="80" customFormat="1" ht="24" customHeight="1" x14ac:dyDescent="0.2">
      <c r="A279" s="81" t="s">
        <v>547</v>
      </c>
      <c r="B279" s="247" t="s">
        <v>548</v>
      </c>
      <c r="C279" s="248"/>
      <c r="D279" s="248"/>
      <c r="E279" s="248"/>
      <c r="F279" s="248"/>
      <c r="G279" s="248"/>
      <c r="H279" s="249"/>
      <c r="I279" s="82" t="s">
        <v>151</v>
      </c>
      <c r="J279" s="81"/>
      <c r="K279" s="83"/>
      <c r="L279" s="83"/>
      <c r="M279" s="84"/>
      <c r="N279" s="85"/>
    </row>
    <row r="280" spans="1:14" s="80" customFormat="1" ht="12" x14ac:dyDescent="0.2">
      <c r="A280" s="81" t="s">
        <v>549</v>
      </c>
      <c r="B280" s="239" t="s">
        <v>175</v>
      </c>
      <c r="C280" s="240"/>
      <c r="D280" s="240"/>
      <c r="E280" s="240"/>
      <c r="F280" s="240"/>
      <c r="G280" s="240"/>
      <c r="H280" s="241"/>
      <c r="I280" s="82" t="s">
        <v>151</v>
      </c>
      <c r="J280" s="81"/>
      <c r="K280" s="83"/>
      <c r="L280" s="83"/>
      <c r="M280" s="84"/>
      <c r="N280" s="85"/>
    </row>
    <row r="281" spans="1:14" s="80" customFormat="1" ht="12" x14ac:dyDescent="0.2">
      <c r="A281" s="81" t="s">
        <v>550</v>
      </c>
      <c r="B281" s="239" t="s">
        <v>177</v>
      </c>
      <c r="C281" s="240"/>
      <c r="D281" s="240"/>
      <c r="E281" s="240"/>
      <c r="F281" s="240"/>
      <c r="G281" s="240"/>
      <c r="H281" s="241"/>
      <c r="I281" s="82" t="s">
        <v>151</v>
      </c>
      <c r="J281" s="81"/>
      <c r="K281" s="83"/>
      <c r="L281" s="83"/>
      <c r="M281" s="84"/>
      <c r="N281" s="85"/>
    </row>
    <row r="282" spans="1:14" s="80" customFormat="1" ht="12.75" thickBot="1" x14ac:dyDescent="0.25">
      <c r="A282" s="90" t="s">
        <v>551</v>
      </c>
      <c r="B282" s="302" t="s">
        <v>552</v>
      </c>
      <c r="C282" s="303"/>
      <c r="D282" s="303"/>
      <c r="E282" s="303"/>
      <c r="F282" s="303"/>
      <c r="G282" s="303"/>
      <c r="H282" s="304"/>
      <c r="I282" s="91" t="s">
        <v>553</v>
      </c>
      <c r="J282" s="90"/>
      <c r="K282" s="86"/>
      <c r="L282" s="86"/>
      <c r="M282" s="93"/>
      <c r="N282" s="94"/>
    </row>
    <row r="283" spans="1:14" s="117" customFormat="1" ht="16.5" thickBot="1" x14ac:dyDescent="0.3">
      <c r="A283" s="305" t="s">
        <v>554</v>
      </c>
      <c r="B283" s="306"/>
      <c r="C283" s="306"/>
      <c r="D283" s="306"/>
      <c r="E283" s="306"/>
      <c r="F283" s="306"/>
      <c r="G283" s="306"/>
      <c r="H283" s="306"/>
      <c r="I283" s="306"/>
      <c r="J283" s="306"/>
      <c r="K283" s="306"/>
      <c r="L283" s="306"/>
      <c r="M283" s="306"/>
      <c r="N283" s="307"/>
    </row>
    <row r="284" spans="1:14" s="80" customFormat="1" ht="30" customHeight="1" x14ac:dyDescent="0.2">
      <c r="A284" s="286" t="s">
        <v>143</v>
      </c>
      <c r="B284" s="288" t="s">
        <v>144</v>
      </c>
      <c r="C284" s="289"/>
      <c r="D284" s="289"/>
      <c r="E284" s="289"/>
      <c r="F284" s="289"/>
      <c r="G284" s="289"/>
      <c r="H284" s="290"/>
      <c r="I284" s="294" t="s">
        <v>145</v>
      </c>
      <c r="J284" s="296" t="s">
        <v>692</v>
      </c>
      <c r="K284" s="297"/>
      <c r="L284" s="298" t="s">
        <v>693</v>
      </c>
      <c r="M284" s="299"/>
      <c r="N284" s="300" t="s">
        <v>15</v>
      </c>
    </row>
    <row r="285" spans="1:14" s="80" customFormat="1" ht="33.75" x14ac:dyDescent="0.2">
      <c r="A285" s="287"/>
      <c r="B285" s="291"/>
      <c r="C285" s="292"/>
      <c r="D285" s="292"/>
      <c r="E285" s="292"/>
      <c r="F285" s="292"/>
      <c r="G285" s="292"/>
      <c r="H285" s="293"/>
      <c r="I285" s="295"/>
      <c r="J285" s="118" t="s">
        <v>16</v>
      </c>
      <c r="K285" s="83" t="s">
        <v>17</v>
      </c>
      <c r="L285" s="119" t="s">
        <v>146</v>
      </c>
      <c r="M285" s="119" t="s">
        <v>147</v>
      </c>
      <c r="N285" s="301"/>
    </row>
    <row r="286" spans="1:14" s="124" customFormat="1" ht="12" thickBot="1" x14ac:dyDescent="0.25">
      <c r="A286" s="120">
        <v>1</v>
      </c>
      <c r="B286" s="280">
        <v>2</v>
      </c>
      <c r="C286" s="281"/>
      <c r="D286" s="281"/>
      <c r="E286" s="281"/>
      <c r="F286" s="281"/>
      <c r="G286" s="281"/>
      <c r="H286" s="282"/>
      <c r="I286" s="121">
        <v>3</v>
      </c>
      <c r="J286" s="122">
        <v>4</v>
      </c>
      <c r="K286" s="123">
        <v>5</v>
      </c>
      <c r="L286" s="123">
        <v>6</v>
      </c>
      <c r="M286" s="123">
        <v>7</v>
      </c>
      <c r="N286" s="121">
        <v>8</v>
      </c>
    </row>
    <row r="287" spans="1:14" s="80" customFormat="1" ht="12" x14ac:dyDescent="0.2">
      <c r="A287" s="283" t="s">
        <v>555</v>
      </c>
      <c r="B287" s="284"/>
      <c r="C287" s="284"/>
      <c r="D287" s="284"/>
      <c r="E287" s="284"/>
      <c r="F287" s="284"/>
      <c r="G287" s="284"/>
      <c r="H287" s="285"/>
      <c r="I287" s="111" t="s">
        <v>151</v>
      </c>
      <c r="J287" s="110">
        <v>2.7229999999999999</v>
      </c>
      <c r="K287" s="113">
        <v>2.7229999999999999</v>
      </c>
      <c r="L287" s="113">
        <v>0</v>
      </c>
      <c r="M287" s="114">
        <v>0</v>
      </c>
      <c r="N287" s="115"/>
    </row>
    <row r="288" spans="1:14" s="80" customFormat="1" ht="12" x14ac:dyDescent="0.2">
      <c r="A288" s="81" t="s">
        <v>149</v>
      </c>
      <c r="B288" s="268" t="s">
        <v>556</v>
      </c>
      <c r="C288" s="269"/>
      <c r="D288" s="269"/>
      <c r="E288" s="269"/>
      <c r="F288" s="269"/>
      <c r="G288" s="269"/>
      <c r="H288" s="270"/>
      <c r="I288" s="82" t="s">
        <v>151</v>
      </c>
      <c r="J288" s="81">
        <v>2.7229999999999999</v>
      </c>
      <c r="K288" s="83">
        <v>2.7229999999999999</v>
      </c>
      <c r="L288" s="113">
        <v>0</v>
      </c>
      <c r="M288" s="114">
        <v>0</v>
      </c>
      <c r="N288" s="85"/>
    </row>
    <row r="289" spans="1:14" s="80" customFormat="1" ht="12" x14ac:dyDescent="0.2">
      <c r="A289" s="81" t="s">
        <v>152</v>
      </c>
      <c r="B289" s="256" t="s">
        <v>557</v>
      </c>
      <c r="C289" s="257"/>
      <c r="D289" s="257"/>
      <c r="E289" s="257"/>
      <c r="F289" s="257"/>
      <c r="G289" s="257"/>
      <c r="H289" s="258"/>
      <c r="I289" s="82" t="s">
        <v>151</v>
      </c>
      <c r="J289" s="81">
        <v>2.7229999999999999</v>
      </c>
      <c r="K289" s="83">
        <v>2.7229999999999999</v>
      </c>
      <c r="L289" s="113">
        <v>0</v>
      </c>
      <c r="M289" s="114">
        <v>0</v>
      </c>
      <c r="N289" s="85"/>
    </row>
    <row r="290" spans="1:14" s="80" customFormat="1" ht="24" customHeight="1" x14ac:dyDescent="0.2">
      <c r="A290" s="81" t="s">
        <v>154</v>
      </c>
      <c r="B290" s="250" t="s">
        <v>558</v>
      </c>
      <c r="C290" s="251"/>
      <c r="D290" s="251"/>
      <c r="E290" s="251"/>
      <c r="F290" s="251"/>
      <c r="G290" s="251"/>
      <c r="H290" s="252"/>
      <c r="I290" s="82" t="s">
        <v>151</v>
      </c>
      <c r="J290" s="81">
        <v>2.7229999999999999</v>
      </c>
      <c r="K290" s="83">
        <v>2.7229999999999999</v>
      </c>
      <c r="L290" s="113">
        <v>0</v>
      </c>
      <c r="M290" s="114">
        <v>0</v>
      </c>
      <c r="N290" s="85"/>
    </row>
    <row r="291" spans="1:14" s="80" customFormat="1" ht="12" x14ac:dyDescent="0.2">
      <c r="A291" s="81" t="s">
        <v>559</v>
      </c>
      <c r="B291" s="271" t="s">
        <v>560</v>
      </c>
      <c r="C291" s="272"/>
      <c r="D291" s="272"/>
      <c r="E291" s="272"/>
      <c r="F291" s="272"/>
      <c r="G291" s="272"/>
      <c r="H291" s="273"/>
      <c r="I291" s="82" t="s">
        <v>151</v>
      </c>
      <c r="J291" s="81" t="s">
        <v>362</v>
      </c>
      <c r="K291" s="83" t="s">
        <v>362</v>
      </c>
      <c r="L291" s="113"/>
      <c r="M291" s="114"/>
      <c r="N291" s="85"/>
    </row>
    <row r="292" spans="1:14" s="80" customFormat="1" ht="24" customHeight="1" x14ac:dyDescent="0.2">
      <c r="A292" s="81" t="s">
        <v>561</v>
      </c>
      <c r="B292" s="274" t="s">
        <v>155</v>
      </c>
      <c r="C292" s="275"/>
      <c r="D292" s="275"/>
      <c r="E292" s="275"/>
      <c r="F292" s="275"/>
      <c r="G292" s="275"/>
      <c r="H292" s="276"/>
      <c r="I292" s="82" t="s">
        <v>151</v>
      </c>
      <c r="J292" s="81" t="s">
        <v>362</v>
      </c>
      <c r="K292" s="83" t="s">
        <v>362</v>
      </c>
      <c r="L292" s="113"/>
      <c r="M292" s="114"/>
      <c r="N292" s="85"/>
    </row>
    <row r="293" spans="1:14" s="80" customFormat="1" ht="24" customHeight="1" x14ac:dyDescent="0.2">
      <c r="A293" s="81" t="s">
        <v>562</v>
      </c>
      <c r="B293" s="274" t="s">
        <v>157</v>
      </c>
      <c r="C293" s="275"/>
      <c r="D293" s="275"/>
      <c r="E293" s="275"/>
      <c r="F293" s="275"/>
      <c r="G293" s="275"/>
      <c r="H293" s="276"/>
      <c r="I293" s="82" t="s">
        <v>151</v>
      </c>
      <c r="J293" s="81" t="s">
        <v>362</v>
      </c>
      <c r="K293" s="83" t="s">
        <v>362</v>
      </c>
      <c r="L293" s="113"/>
      <c r="M293" s="114"/>
      <c r="N293" s="85"/>
    </row>
    <row r="294" spans="1:14" s="80" customFormat="1" ht="24" customHeight="1" x14ac:dyDescent="0.2">
      <c r="A294" s="81" t="s">
        <v>563</v>
      </c>
      <c r="B294" s="274" t="s">
        <v>159</v>
      </c>
      <c r="C294" s="275"/>
      <c r="D294" s="275"/>
      <c r="E294" s="275"/>
      <c r="F294" s="275"/>
      <c r="G294" s="275"/>
      <c r="H294" s="276"/>
      <c r="I294" s="82" t="s">
        <v>151</v>
      </c>
      <c r="J294" s="81" t="s">
        <v>362</v>
      </c>
      <c r="K294" s="83" t="s">
        <v>362</v>
      </c>
      <c r="L294" s="113"/>
      <c r="M294" s="114"/>
      <c r="N294" s="85"/>
    </row>
    <row r="295" spans="1:14" s="80" customFormat="1" ht="12" x14ac:dyDescent="0.2">
      <c r="A295" s="81" t="s">
        <v>564</v>
      </c>
      <c r="B295" s="271" t="s">
        <v>565</v>
      </c>
      <c r="C295" s="272"/>
      <c r="D295" s="272"/>
      <c r="E295" s="272"/>
      <c r="F295" s="272"/>
      <c r="G295" s="272"/>
      <c r="H295" s="273"/>
      <c r="I295" s="82" t="s">
        <v>151</v>
      </c>
      <c r="J295" s="81" t="s">
        <v>362</v>
      </c>
      <c r="K295" s="83" t="s">
        <v>362</v>
      </c>
      <c r="L295" s="113"/>
      <c r="M295" s="114"/>
      <c r="N295" s="85"/>
    </row>
    <row r="296" spans="1:14" s="80" customFormat="1" ht="12" x14ac:dyDescent="0.2">
      <c r="A296" s="81" t="s">
        <v>566</v>
      </c>
      <c r="B296" s="271" t="s">
        <v>567</v>
      </c>
      <c r="C296" s="272"/>
      <c r="D296" s="272"/>
      <c r="E296" s="272"/>
      <c r="F296" s="272"/>
      <c r="G296" s="272"/>
      <c r="H296" s="273"/>
      <c r="I296" s="82" t="s">
        <v>151</v>
      </c>
      <c r="J296" s="81">
        <v>2.7229999999999999</v>
      </c>
      <c r="K296" s="83">
        <v>2.7229999999999999</v>
      </c>
      <c r="L296" s="113">
        <v>0</v>
      </c>
      <c r="M296" s="114">
        <v>0</v>
      </c>
      <c r="N296" s="85"/>
    </row>
    <row r="297" spans="1:14" s="80" customFormat="1" ht="12" x14ac:dyDescent="0.2">
      <c r="A297" s="81" t="s">
        <v>568</v>
      </c>
      <c r="B297" s="271" t="s">
        <v>569</v>
      </c>
      <c r="C297" s="272"/>
      <c r="D297" s="272"/>
      <c r="E297" s="272"/>
      <c r="F297" s="272"/>
      <c r="G297" s="272"/>
      <c r="H297" s="273"/>
      <c r="I297" s="82" t="s">
        <v>151</v>
      </c>
      <c r="J297" s="81"/>
      <c r="K297" s="83"/>
      <c r="L297" s="83"/>
      <c r="M297" s="84"/>
      <c r="N297" s="85"/>
    </row>
    <row r="298" spans="1:14" s="80" customFormat="1" ht="12" x14ac:dyDescent="0.2">
      <c r="A298" s="81" t="s">
        <v>570</v>
      </c>
      <c r="B298" s="271" t="s">
        <v>571</v>
      </c>
      <c r="C298" s="272"/>
      <c r="D298" s="272"/>
      <c r="E298" s="272"/>
      <c r="F298" s="272"/>
      <c r="G298" s="272"/>
      <c r="H298" s="273"/>
      <c r="I298" s="82" t="s">
        <v>151</v>
      </c>
      <c r="J298" s="81"/>
      <c r="K298" s="83"/>
      <c r="L298" s="83"/>
      <c r="M298" s="84"/>
      <c r="N298" s="85"/>
    </row>
    <row r="299" spans="1:14" s="80" customFormat="1" ht="24" customHeight="1" x14ac:dyDescent="0.2">
      <c r="A299" s="81" t="s">
        <v>572</v>
      </c>
      <c r="B299" s="274" t="s">
        <v>573</v>
      </c>
      <c r="C299" s="275"/>
      <c r="D299" s="275"/>
      <c r="E299" s="275"/>
      <c r="F299" s="275"/>
      <c r="G299" s="275"/>
      <c r="H299" s="276"/>
      <c r="I299" s="82" t="s">
        <v>151</v>
      </c>
      <c r="J299" s="81"/>
      <c r="K299" s="83"/>
      <c r="L299" s="83"/>
      <c r="M299" s="84"/>
      <c r="N299" s="85"/>
    </row>
    <row r="300" spans="1:14" s="80" customFormat="1" ht="12" x14ac:dyDescent="0.2">
      <c r="A300" s="81" t="s">
        <v>574</v>
      </c>
      <c r="B300" s="277" t="s">
        <v>575</v>
      </c>
      <c r="C300" s="278"/>
      <c r="D300" s="278"/>
      <c r="E300" s="278"/>
      <c r="F300" s="278"/>
      <c r="G300" s="278"/>
      <c r="H300" s="279"/>
      <c r="I300" s="82" t="s">
        <v>151</v>
      </c>
      <c r="J300" s="81"/>
      <c r="K300" s="83"/>
      <c r="L300" s="83"/>
      <c r="M300" s="84"/>
      <c r="N300" s="85"/>
    </row>
    <row r="301" spans="1:14" s="80" customFormat="1" ht="12" x14ac:dyDescent="0.2">
      <c r="A301" s="81" t="s">
        <v>576</v>
      </c>
      <c r="B301" s="265" t="s">
        <v>577</v>
      </c>
      <c r="C301" s="266"/>
      <c r="D301" s="266"/>
      <c r="E301" s="266"/>
      <c r="F301" s="266"/>
      <c r="G301" s="266"/>
      <c r="H301" s="267"/>
      <c r="I301" s="82" t="s">
        <v>151</v>
      </c>
      <c r="J301" s="81"/>
      <c r="K301" s="83"/>
      <c r="L301" s="83"/>
      <c r="M301" s="84"/>
      <c r="N301" s="85"/>
    </row>
    <row r="302" spans="1:14" s="80" customFormat="1" ht="12" x14ac:dyDescent="0.2">
      <c r="A302" s="81" t="s">
        <v>578</v>
      </c>
      <c r="B302" s="277" t="s">
        <v>575</v>
      </c>
      <c r="C302" s="278"/>
      <c r="D302" s="278"/>
      <c r="E302" s="278"/>
      <c r="F302" s="278"/>
      <c r="G302" s="278"/>
      <c r="H302" s="279"/>
      <c r="I302" s="82" t="s">
        <v>151</v>
      </c>
      <c r="J302" s="81"/>
      <c r="K302" s="83"/>
      <c r="L302" s="83"/>
      <c r="M302" s="84"/>
      <c r="N302" s="85"/>
    </row>
    <row r="303" spans="1:14" s="80" customFormat="1" ht="12" x14ac:dyDescent="0.2">
      <c r="A303" s="81" t="s">
        <v>579</v>
      </c>
      <c r="B303" s="271" t="s">
        <v>580</v>
      </c>
      <c r="C303" s="272"/>
      <c r="D303" s="272"/>
      <c r="E303" s="272"/>
      <c r="F303" s="272"/>
      <c r="G303" s="272"/>
      <c r="H303" s="273"/>
      <c r="I303" s="82" t="s">
        <v>151</v>
      </c>
      <c r="J303" s="81"/>
      <c r="K303" s="83"/>
      <c r="L303" s="83"/>
      <c r="M303" s="84"/>
      <c r="N303" s="85"/>
    </row>
    <row r="304" spans="1:14" s="80" customFormat="1" ht="12" x14ac:dyDescent="0.2">
      <c r="A304" s="81" t="s">
        <v>581</v>
      </c>
      <c r="B304" s="271" t="s">
        <v>390</v>
      </c>
      <c r="C304" s="272"/>
      <c r="D304" s="272"/>
      <c r="E304" s="272"/>
      <c r="F304" s="272"/>
      <c r="G304" s="272"/>
      <c r="H304" s="273"/>
      <c r="I304" s="82" t="s">
        <v>151</v>
      </c>
      <c r="J304" s="81"/>
      <c r="K304" s="83"/>
      <c r="L304" s="83"/>
      <c r="M304" s="84"/>
      <c r="N304" s="85"/>
    </row>
    <row r="305" spans="1:14" s="80" customFormat="1" ht="24" customHeight="1" x14ac:dyDescent="0.2">
      <c r="A305" s="81" t="s">
        <v>582</v>
      </c>
      <c r="B305" s="253" t="s">
        <v>583</v>
      </c>
      <c r="C305" s="254"/>
      <c r="D305" s="254"/>
      <c r="E305" s="254"/>
      <c r="F305" s="254"/>
      <c r="G305" s="254"/>
      <c r="H305" s="255"/>
      <c r="I305" s="82" t="s">
        <v>151</v>
      </c>
      <c r="J305" s="81"/>
      <c r="K305" s="83"/>
      <c r="L305" s="83"/>
      <c r="M305" s="84"/>
      <c r="N305" s="85"/>
    </row>
    <row r="306" spans="1:14" s="80" customFormat="1" ht="12" x14ac:dyDescent="0.2">
      <c r="A306" s="81" t="s">
        <v>584</v>
      </c>
      <c r="B306" s="265" t="s">
        <v>175</v>
      </c>
      <c r="C306" s="266"/>
      <c r="D306" s="266"/>
      <c r="E306" s="266"/>
      <c r="F306" s="266"/>
      <c r="G306" s="266"/>
      <c r="H306" s="267"/>
      <c r="I306" s="82" t="s">
        <v>151</v>
      </c>
      <c r="J306" s="81"/>
      <c r="K306" s="83"/>
      <c r="L306" s="83"/>
      <c r="M306" s="84"/>
      <c r="N306" s="85"/>
    </row>
    <row r="307" spans="1:14" s="80" customFormat="1" ht="12" x14ac:dyDescent="0.2">
      <c r="A307" s="81" t="s">
        <v>585</v>
      </c>
      <c r="B307" s="265" t="s">
        <v>177</v>
      </c>
      <c r="C307" s="266"/>
      <c r="D307" s="266"/>
      <c r="E307" s="266"/>
      <c r="F307" s="266"/>
      <c r="G307" s="266"/>
      <c r="H307" s="267"/>
      <c r="I307" s="82" t="s">
        <v>151</v>
      </c>
      <c r="J307" s="81"/>
      <c r="K307" s="83"/>
      <c r="L307" s="83"/>
      <c r="M307" s="84"/>
      <c r="N307" s="85"/>
    </row>
    <row r="308" spans="1:14" s="80" customFormat="1" ht="24" customHeight="1" x14ac:dyDescent="0.2">
      <c r="A308" s="81" t="s">
        <v>156</v>
      </c>
      <c r="B308" s="250" t="s">
        <v>586</v>
      </c>
      <c r="C308" s="251"/>
      <c r="D308" s="251"/>
      <c r="E308" s="251"/>
      <c r="F308" s="251"/>
      <c r="G308" s="251"/>
      <c r="H308" s="252"/>
      <c r="I308" s="82" t="s">
        <v>151</v>
      </c>
      <c r="J308" s="81"/>
      <c r="K308" s="83"/>
      <c r="L308" s="83"/>
      <c r="M308" s="84"/>
      <c r="N308" s="85"/>
    </row>
    <row r="309" spans="1:14" s="80" customFormat="1" ht="24" customHeight="1" x14ac:dyDescent="0.2">
      <c r="A309" s="81" t="s">
        <v>587</v>
      </c>
      <c r="B309" s="253" t="s">
        <v>155</v>
      </c>
      <c r="C309" s="254"/>
      <c r="D309" s="254"/>
      <c r="E309" s="254"/>
      <c r="F309" s="254"/>
      <c r="G309" s="254"/>
      <c r="H309" s="255"/>
      <c r="I309" s="82" t="s">
        <v>151</v>
      </c>
      <c r="J309" s="81"/>
      <c r="K309" s="83"/>
      <c r="L309" s="83"/>
      <c r="M309" s="84"/>
      <c r="N309" s="85"/>
    </row>
    <row r="310" spans="1:14" s="80" customFormat="1" ht="24" customHeight="1" x14ac:dyDescent="0.2">
      <c r="A310" s="81" t="s">
        <v>588</v>
      </c>
      <c r="B310" s="253" t="s">
        <v>157</v>
      </c>
      <c r="C310" s="254"/>
      <c r="D310" s="254"/>
      <c r="E310" s="254"/>
      <c r="F310" s="254"/>
      <c r="G310" s="254"/>
      <c r="H310" s="255"/>
      <c r="I310" s="82" t="s">
        <v>151</v>
      </c>
      <c r="J310" s="81"/>
      <c r="K310" s="83"/>
      <c r="L310" s="83"/>
      <c r="M310" s="84"/>
      <c r="N310" s="85"/>
    </row>
    <row r="311" spans="1:14" s="80" customFormat="1" ht="24" customHeight="1" x14ac:dyDescent="0.2">
      <c r="A311" s="81" t="s">
        <v>589</v>
      </c>
      <c r="B311" s="253" t="s">
        <v>159</v>
      </c>
      <c r="C311" s="254"/>
      <c r="D311" s="254"/>
      <c r="E311" s="254"/>
      <c r="F311" s="254"/>
      <c r="G311" s="254"/>
      <c r="H311" s="255"/>
      <c r="I311" s="82" t="s">
        <v>151</v>
      </c>
      <c r="J311" s="81"/>
      <c r="K311" s="83"/>
      <c r="L311" s="83"/>
      <c r="M311" s="84"/>
      <c r="N311" s="85"/>
    </row>
    <row r="312" spans="1:14" s="80" customFormat="1" ht="12" x14ac:dyDescent="0.2">
      <c r="A312" s="81" t="s">
        <v>158</v>
      </c>
      <c r="B312" s="239" t="s">
        <v>590</v>
      </c>
      <c r="C312" s="240"/>
      <c r="D312" s="240"/>
      <c r="E312" s="240"/>
      <c r="F312" s="240"/>
      <c r="G312" s="240"/>
      <c r="H312" s="241"/>
      <c r="I312" s="82" t="s">
        <v>151</v>
      </c>
      <c r="J312" s="81"/>
      <c r="K312" s="83"/>
      <c r="L312" s="83"/>
      <c r="M312" s="84"/>
      <c r="N312" s="85"/>
    </row>
    <row r="313" spans="1:14" s="80" customFormat="1" ht="12" x14ac:dyDescent="0.2">
      <c r="A313" s="81" t="s">
        <v>160</v>
      </c>
      <c r="B313" s="256" t="s">
        <v>591</v>
      </c>
      <c r="C313" s="257"/>
      <c r="D313" s="257"/>
      <c r="E313" s="257"/>
      <c r="F313" s="257"/>
      <c r="G313" s="257"/>
      <c r="H313" s="258"/>
      <c r="I313" s="82" t="s">
        <v>151</v>
      </c>
      <c r="J313" s="81"/>
      <c r="K313" s="83"/>
      <c r="L313" s="83"/>
      <c r="M313" s="84"/>
      <c r="N313" s="85"/>
    </row>
    <row r="314" spans="1:14" s="80" customFormat="1" ht="12" x14ac:dyDescent="0.2">
      <c r="A314" s="81" t="s">
        <v>592</v>
      </c>
      <c r="B314" s="239" t="s">
        <v>593</v>
      </c>
      <c r="C314" s="240"/>
      <c r="D314" s="240"/>
      <c r="E314" s="240"/>
      <c r="F314" s="240"/>
      <c r="G314" s="240"/>
      <c r="H314" s="241"/>
      <c r="I314" s="82" t="s">
        <v>151</v>
      </c>
      <c r="J314" s="81"/>
      <c r="K314" s="83"/>
      <c r="L314" s="83"/>
      <c r="M314" s="84"/>
      <c r="N314" s="85"/>
    </row>
    <row r="315" spans="1:14" s="80" customFormat="1" ht="12" x14ac:dyDescent="0.2">
      <c r="A315" s="81" t="s">
        <v>594</v>
      </c>
      <c r="B315" s="271" t="s">
        <v>595</v>
      </c>
      <c r="C315" s="272"/>
      <c r="D315" s="272"/>
      <c r="E315" s="272"/>
      <c r="F315" s="272"/>
      <c r="G315" s="272"/>
      <c r="H315" s="273"/>
      <c r="I315" s="82" t="s">
        <v>151</v>
      </c>
      <c r="J315" s="81"/>
      <c r="K315" s="83"/>
      <c r="L315" s="83"/>
      <c r="M315" s="84"/>
      <c r="N315" s="85"/>
    </row>
    <row r="316" spans="1:14" s="80" customFormat="1" ht="24" customHeight="1" x14ac:dyDescent="0.2">
      <c r="A316" s="81" t="s">
        <v>596</v>
      </c>
      <c r="B316" s="253" t="s">
        <v>155</v>
      </c>
      <c r="C316" s="254"/>
      <c r="D316" s="254"/>
      <c r="E316" s="254"/>
      <c r="F316" s="254"/>
      <c r="G316" s="254"/>
      <c r="H316" s="255"/>
      <c r="I316" s="82" t="s">
        <v>151</v>
      </c>
      <c r="J316" s="81"/>
      <c r="K316" s="83"/>
      <c r="L316" s="83"/>
      <c r="M316" s="84"/>
      <c r="N316" s="85"/>
    </row>
    <row r="317" spans="1:14" s="80" customFormat="1" ht="24" customHeight="1" x14ac:dyDescent="0.2">
      <c r="A317" s="81" t="s">
        <v>597</v>
      </c>
      <c r="B317" s="253" t="s">
        <v>157</v>
      </c>
      <c r="C317" s="254"/>
      <c r="D317" s="254"/>
      <c r="E317" s="254"/>
      <c r="F317" s="254"/>
      <c r="G317" s="254"/>
      <c r="H317" s="255"/>
      <c r="I317" s="82" t="s">
        <v>151</v>
      </c>
      <c r="J317" s="81"/>
      <c r="K317" s="83"/>
      <c r="L317" s="83"/>
      <c r="M317" s="84"/>
      <c r="N317" s="85"/>
    </row>
    <row r="318" spans="1:14" s="80" customFormat="1" ht="24" customHeight="1" x14ac:dyDescent="0.2">
      <c r="A318" s="81" t="s">
        <v>598</v>
      </c>
      <c r="B318" s="253" t="s">
        <v>159</v>
      </c>
      <c r="C318" s="254"/>
      <c r="D318" s="254"/>
      <c r="E318" s="254"/>
      <c r="F318" s="254"/>
      <c r="G318" s="254"/>
      <c r="H318" s="255"/>
      <c r="I318" s="82" t="s">
        <v>151</v>
      </c>
      <c r="J318" s="81"/>
      <c r="K318" s="83"/>
      <c r="L318" s="83"/>
      <c r="M318" s="84"/>
      <c r="N318" s="85"/>
    </row>
    <row r="319" spans="1:14" s="80" customFormat="1" ht="12" x14ac:dyDescent="0.2">
      <c r="A319" s="81" t="s">
        <v>599</v>
      </c>
      <c r="B319" s="271" t="s">
        <v>376</v>
      </c>
      <c r="C319" s="272"/>
      <c r="D319" s="272"/>
      <c r="E319" s="272"/>
      <c r="F319" s="272"/>
      <c r="G319" s="272"/>
      <c r="H319" s="273"/>
      <c r="I319" s="82" t="s">
        <v>151</v>
      </c>
      <c r="J319" s="81"/>
      <c r="K319" s="83"/>
      <c r="L319" s="83"/>
      <c r="M319" s="84"/>
      <c r="N319" s="85"/>
    </row>
    <row r="320" spans="1:14" s="80" customFormat="1" ht="12" x14ac:dyDescent="0.2">
      <c r="A320" s="81" t="s">
        <v>600</v>
      </c>
      <c r="B320" s="271" t="s">
        <v>379</v>
      </c>
      <c r="C320" s="272"/>
      <c r="D320" s="272"/>
      <c r="E320" s="272"/>
      <c r="F320" s="272"/>
      <c r="G320" s="272"/>
      <c r="H320" s="273"/>
      <c r="I320" s="82" t="s">
        <v>151</v>
      </c>
      <c r="J320" s="81"/>
      <c r="K320" s="83"/>
      <c r="L320" s="83"/>
      <c r="M320" s="84"/>
      <c r="N320" s="85"/>
    </row>
    <row r="321" spans="1:14" s="80" customFormat="1" ht="12" x14ac:dyDescent="0.2">
      <c r="A321" s="81" t="s">
        <v>601</v>
      </c>
      <c r="B321" s="271" t="s">
        <v>382</v>
      </c>
      <c r="C321" s="272"/>
      <c r="D321" s="272"/>
      <c r="E321" s="272"/>
      <c r="F321" s="272"/>
      <c r="G321" s="272"/>
      <c r="H321" s="273"/>
      <c r="I321" s="82" t="s">
        <v>151</v>
      </c>
      <c r="J321" s="81"/>
      <c r="K321" s="83"/>
      <c r="L321" s="83"/>
      <c r="M321" s="84"/>
      <c r="N321" s="85"/>
    </row>
    <row r="322" spans="1:14" s="80" customFormat="1" ht="12" x14ac:dyDescent="0.2">
      <c r="A322" s="81" t="s">
        <v>602</v>
      </c>
      <c r="B322" s="271" t="s">
        <v>388</v>
      </c>
      <c r="C322" s="272"/>
      <c r="D322" s="272"/>
      <c r="E322" s="272"/>
      <c r="F322" s="272"/>
      <c r="G322" s="272"/>
      <c r="H322" s="273"/>
      <c r="I322" s="82" t="s">
        <v>151</v>
      </c>
      <c r="J322" s="81"/>
      <c r="K322" s="83"/>
      <c r="L322" s="83"/>
      <c r="M322" s="84"/>
      <c r="N322" s="85"/>
    </row>
    <row r="323" spans="1:14" s="80" customFormat="1" ht="12" x14ac:dyDescent="0.2">
      <c r="A323" s="81" t="s">
        <v>603</v>
      </c>
      <c r="B323" s="271" t="s">
        <v>390</v>
      </c>
      <c r="C323" s="272"/>
      <c r="D323" s="272"/>
      <c r="E323" s="272"/>
      <c r="F323" s="272"/>
      <c r="G323" s="272"/>
      <c r="H323" s="273"/>
      <c r="I323" s="82" t="s">
        <v>151</v>
      </c>
      <c r="J323" s="81"/>
      <c r="K323" s="83"/>
      <c r="L323" s="83"/>
      <c r="M323" s="84"/>
      <c r="N323" s="85"/>
    </row>
    <row r="324" spans="1:14" s="80" customFormat="1" ht="24" customHeight="1" x14ac:dyDescent="0.2">
      <c r="A324" s="81" t="s">
        <v>604</v>
      </c>
      <c r="B324" s="253" t="s">
        <v>393</v>
      </c>
      <c r="C324" s="254"/>
      <c r="D324" s="254"/>
      <c r="E324" s="254"/>
      <c r="F324" s="254"/>
      <c r="G324" s="254"/>
      <c r="H324" s="255"/>
      <c r="I324" s="82" t="s">
        <v>151</v>
      </c>
      <c r="J324" s="81"/>
      <c r="K324" s="83"/>
      <c r="L324" s="83"/>
      <c r="M324" s="84"/>
      <c r="N324" s="85"/>
    </row>
    <row r="325" spans="1:14" s="80" customFormat="1" ht="12" x14ac:dyDescent="0.2">
      <c r="A325" s="81" t="s">
        <v>605</v>
      </c>
      <c r="B325" s="265" t="s">
        <v>175</v>
      </c>
      <c r="C325" s="266"/>
      <c r="D325" s="266"/>
      <c r="E325" s="266"/>
      <c r="F325" s="266"/>
      <c r="G325" s="266"/>
      <c r="H325" s="267"/>
      <c r="I325" s="82" t="s">
        <v>151</v>
      </c>
      <c r="J325" s="81"/>
      <c r="K325" s="83"/>
      <c r="L325" s="83"/>
      <c r="M325" s="84"/>
      <c r="N325" s="85"/>
    </row>
    <row r="326" spans="1:14" s="80" customFormat="1" ht="12" x14ac:dyDescent="0.2">
      <c r="A326" s="81" t="s">
        <v>606</v>
      </c>
      <c r="B326" s="265" t="s">
        <v>177</v>
      </c>
      <c r="C326" s="266"/>
      <c r="D326" s="266"/>
      <c r="E326" s="266"/>
      <c r="F326" s="266"/>
      <c r="G326" s="266"/>
      <c r="H326" s="267"/>
      <c r="I326" s="82" t="s">
        <v>151</v>
      </c>
      <c r="J326" s="81"/>
      <c r="K326" s="83"/>
      <c r="L326" s="83"/>
      <c r="M326" s="84"/>
      <c r="N326" s="85"/>
    </row>
    <row r="327" spans="1:14" s="80" customFormat="1" ht="12" x14ac:dyDescent="0.2">
      <c r="A327" s="81" t="s">
        <v>607</v>
      </c>
      <c r="B327" s="239" t="s">
        <v>608</v>
      </c>
      <c r="C327" s="240"/>
      <c r="D327" s="240"/>
      <c r="E327" s="240"/>
      <c r="F327" s="240"/>
      <c r="G327" s="240"/>
      <c r="H327" s="241"/>
      <c r="I327" s="82" t="s">
        <v>151</v>
      </c>
      <c r="J327" s="81"/>
      <c r="K327" s="83"/>
      <c r="L327" s="83"/>
      <c r="M327" s="84"/>
      <c r="N327" s="85"/>
    </row>
    <row r="328" spans="1:14" s="80" customFormat="1" ht="12" x14ac:dyDescent="0.2">
      <c r="A328" s="81" t="s">
        <v>609</v>
      </c>
      <c r="B328" s="239" t="s">
        <v>610</v>
      </c>
      <c r="C328" s="240"/>
      <c r="D328" s="240"/>
      <c r="E328" s="240"/>
      <c r="F328" s="240"/>
      <c r="G328" s="240"/>
      <c r="H328" s="241"/>
      <c r="I328" s="82" t="s">
        <v>151</v>
      </c>
      <c r="J328" s="81"/>
      <c r="K328" s="83"/>
      <c r="L328" s="83"/>
      <c r="M328" s="84"/>
      <c r="N328" s="85"/>
    </row>
    <row r="329" spans="1:14" s="80" customFormat="1" ht="12" x14ac:dyDescent="0.2">
      <c r="A329" s="81" t="s">
        <v>611</v>
      </c>
      <c r="B329" s="271" t="s">
        <v>595</v>
      </c>
      <c r="C329" s="272"/>
      <c r="D329" s="272"/>
      <c r="E329" s="272"/>
      <c r="F329" s="272"/>
      <c r="G329" s="272"/>
      <c r="H329" s="273"/>
      <c r="I329" s="82" t="s">
        <v>151</v>
      </c>
      <c r="J329" s="81"/>
      <c r="K329" s="83"/>
      <c r="L329" s="83"/>
      <c r="M329" s="84"/>
      <c r="N329" s="85"/>
    </row>
    <row r="330" spans="1:14" s="80" customFormat="1" ht="24" customHeight="1" x14ac:dyDescent="0.2">
      <c r="A330" s="81" t="s">
        <v>612</v>
      </c>
      <c r="B330" s="253" t="s">
        <v>155</v>
      </c>
      <c r="C330" s="254"/>
      <c r="D330" s="254"/>
      <c r="E330" s="254"/>
      <c r="F330" s="254"/>
      <c r="G330" s="254"/>
      <c r="H330" s="255"/>
      <c r="I330" s="82" t="s">
        <v>151</v>
      </c>
      <c r="J330" s="81"/>
      <c r="K330" s="83"/>
      <c r="L330" s="83"/>
      <c r="M330" s="84"/>
      <c r="N330" s="85"/>
    </row>
    <row r="331" spans="1:14" s="80" customFormat="1" ht="24" customHeight="1" x14ac:dyDescent="0.2">
      <c r="A331" s="81" t="s">
        <v>613</v>
      </c>
      <c r="B331" s="253" t="s">
        <v>157</v>
      </c>
      <c r="C331" s="254"/>
      <c r="D331" s="254"/>
      <c r="E331" s="254"/>
      <c r="F331" s="254"/>
      <c r="G331" s="254"/>
      <c r="H331" s="255"/>
      <c r="I331" s="82" t="s">
        <v>151</v>
      </c>
      <c r="J331" s="81"/>
      <c r="K331" s="83"/>
      <c r="L331" s="83"/>
      <c r="M331" s="84"/>
      <c r="N331" s="85"/>
    </row>
    <row r="332" spans="1:14" s="80" customFormat="1" ht="24" customHeight="1" x14ac:dyDescent="0.2">
      <c r="A332" s="81" t="s">
        <v>613</v>
      </c>
      <c r="B332" s="253" t="s">
        <v>159</v>
      </c>
      <c r="C332" s="254"/>
      <c r="D332" s="254"/>
      <c r="E332" s="254"/>
      <c r="F332" s="254"/>
      <c r="G332" s="254"/>
      <c r="H332" s="255"/>
      <c r="I332" s="82" t="s">
        <v>151</v>
      </c>
      <c r="J332" s="81"/>
      <c r="K332" s="83"/>
      <c r="L332" s="83"/>
      <c r="M332" s="84"/>
      <c r="N332" s="85"/>
    </row>
    <row r="333" spans="1:14" s="80" customFormat="1" ht="12" x14ac:dyDescent="0.2">
      <c r="A333" s="81" t="s">
        <v>614</v>
      </c>
      <c r="B333" s="271" t="s">
        <v>376</v>
      </c>
      <c r="C333" s="272"/>
      <c r="D333" s="272"/>
      <c r="E333" s="272"/>
      <c r="F333" s="272"/>
      <c r="G333" s="272"/>
      <c r="H333" s="273"/>
      <c r="I333" s="82" t="s">
        <v>151</v>
      </c>
      <c r="J333" s="81"/>
      <c r="K333" s="83"/>
      <c r="L333" s="83"/>
      <c r="M333" s="84"/>
      <c r="N333" s="85"/>
    </row>
    <row r="334" spans="1:14" s="80" customFormat="1" ht="12" x14ac:dyDescent="0.2">
      <c r="A334" s="81" t="s">
        <v>615</v>
      </c>
      <c r="B334" s="271" t="s">
        <v>379</v>
      </c>
      <c r="C334" s="272"/>
      <c r="D334" s="272"/>
      <c r="E334" s="272"/>
      <c r="F334" s="272"/>
      <c r="G334" s="272"/>
      <c r="H334" s="273"/>
      <c r="I334" s="82" t="s">
        <v>151</v>
      </c>
      <c r="J334" s="81"/>
      <c r="K334" s="83"/>
      <c r="L334" s="83"/>
      <c r="M334" s="84"/>
      <c r="N334" s="85"/>
    </row>
    <row r="335" spans="1:14" s="80" customFormat="1" ht="12" x14ac:dyDescent="0.2">
      <c r="A335" s="81" t="s">
        <v>616</v>
      </c>
      <c r="B335" s="271" t="s">
        <v>382</v>
      </c>
      <c r="C335" s="272"/>
      <c r="D335" s="272"/>
      <c r="E335" s="272"/>
      <c r="F335" s="272"/>
      <c r="G335" s="272"/>
      <c r="H335" s="273"/>
      <c r="I335" s="82" t="s">
        <v>151</v>
      </c>
      <c r="J335" s="81"/>
      <c r="K335" s="83"/>
      <c r="L335" s="83"/>
      <c r="M335" s="84"/>
      <c r="N335" s="85"/>
    </row>
    <row r="336" spans="1:14" s="80" customFormat="1" ht="12" x14ac:dyDescent="0.2">
      <c r="A336" s="81" t="s">
        <v>617</v>
      </c>
      <c r="B336" s="271" t="s">
        <v>388</v>
      </c>
      <c r="C336" s="272"/>
      <c r="D336" s="272"/>
      <c r="E336" s="272"/>
      <c r="F336" s="272"/>
      <c r="G336" s="272"/>
      <c r="H336" s="273"/>
      <c r="I336" s="82" t="s">
        <v>151</v>
      </c>
      <c r="J336" s="81"/>
      <c r="K336" s="83"/>
      <c r="L336" s="83"/>
      <c r="M336" s="84"/>
      <c r="N336" s="85"/>
    </row>
    <row r="337" spans="1:14" s="80" customFormat="1" ht="12" x14ac:dyDescent="0.2">
      <c r="A337" s="81" t="s">
        <v>618</v>
      </c>
      <c r="B337" s="271" t="s">
        <v>390</v>
      </c>
      <c r="C337" s="272"/>
      <c r="D337" s="272"/>
      <c r="E337" s="272"/>
      <c r="F337" s="272"/>
      <c r="G337" s="272"/>
      <c r="H337" s="273"/>
      <c r="I337" s="82" t="s">
        <v>151</v>
      </c>
      <c r="J337" s="81"/>
      <c r="K337" s="83"/>
      <c r="L337" s="83"/>
      <c r="M337" s="84"/>
      <c r="N337" s="85"/>
    </row>
    <row r="338" spans="1:14" s="80" customFormat="1" ht="24" customHeight="1" x14ac:dyDescent="0.2">
      <c r="A338" s="81" t="s">
        <v>619</v>
      </c>
      <c r="B338" s="253" t="s">
        <v>393</v>
      </c>
      <c r="C338" s="254"/>
      <c r="D338" s="254"/>
      <c r="E338" s="254"/>
      <c r="F338" s="254"/>
      <c r="G338" s="254"/>
      <c r="H338" s="255"/>
      <c r="I338" s="82" t="s">
        <v>151</v>
      </c>
      <c r="J338" s="81"/>
      <c r="K338" s="83"/>
      <c r="L338" s="83"/>
      <c r="M338" s="84"/>
      <c r="N338" s="85"/>
    </row>
    <row r="339" spans="1:14" s="80" customFormat="1" ht="12" x14ac:dyDescent="0.2">
      <c r="A339" s="81" t="s">
        <v>620</v>
      </c>
      <c r="B339" s="265" t="s">
        <v>175</v>
      </c>
      <c r="C339" s="266"/>
      <c r="D339" s="266"/>
      <c r="E339" s="266"/>
      <c r="F339" s="266"/>
      <c r="G339" s="266"/>
      <c r="H339" s="267"/>
      <c r="I339" s="82" t="s">
        <v>151</v>
      </c>
      <c r="J339" s="81"/>
      <c r="K339" s="83"/>
      <c r="L339" s="83"/>
      <c r="M339" s="84"/>
      <c r="N339" s="85"/>
    </row>
    <row r="340" spans="1:14" s="80" customFormat="1" ht="12" x14ac:dyDescent="0.2">
      <c r="A340" s="81" t="s">
        <v>621</v>
      </c>
      <c r="B340" s="265" t="s">
        <v>177</v>
      </c>
      <c r="C340" s="266"/>
      <c r="D340" s="266"/>
      <c r="E340" s="266"/>
      <c r="F340" s="266"/>
      <c r="G340" s="266"/>
      <c r="H340" s="267"/>
      <c r="I340" s="82" t="s">
        <v>151</v>
      </c>
      <c r="J340" s="81"/>
      <c r="K340" s="83"/>
      <c r="L340" s="83"/>
      <c r="M340" s="84"/>
      <c r="N340" s="85"/>
    </row>
    <row r="341" spans="1:14" s="80" customFormat="1" ht="12" x14ac:dyDescent="0.2">
      <c r="A341" s="81" t="s">
        <v>162</v>
      </c>
      <c r="B341" s="256" t="s">
        <v>622</v>
      </c>
      <c r="C341" s="257"/>
      <c r="D341" s="257"/>
      <c r="E341" s="257"/>
      <c r="F341" s="257"/>
      <c r="G341" s="257"/>
      <c r="H341" s="258"/>
      <c r="I341" s="82" t="s">
        <v>151</v>
      </c>
      <c r="J341" s="81"/>
      <c r="K341" s="83"/>
      <c r="L341" s="83"/>
      <c r="M341" s="84"/>
      <c r="N341" s="85"/>
    </row>
    <row r="342" spans="1:14" s="80" customFormat="1" ht="12" x14ac:dyDescent="0.2">
      <c r="A342" s="81" t="s">
        <v>164</v>
      </c>
      <c r="B342" s="256" t="s">
        <v>623</v>
      </c>
      <c r="C342" s="257"/>
      <c r="D342" s="257"/>
      <c r="E342" s="257"/>
      <c r="F342" s="257"/>
      <c r="G342" s="257"/>
      <c r="H342" s="258"/>
      <c r="I342" s="82" t="s">
        <v>151</v>
      </c>
      <c r="J342" s="81"/>
      <c r="K342" s="83"/>
      <c r="L342" s="83"/>
      <c r="M342" s="84"/>
      <c r="N342" s="85"/>
    </row>
    <row r="343" spans="1:14" s="80" customFormat="1" ht="12" x14ac:dyDescent="0.2">
      <c r="A343" s="81" t="s">
        <v>624</v>
      </c>
      <c r="B343" s="239" t="s">
        <v>625</v>
      </c>
      <c r="C343" s="240"/>
      <c r="D343" s="240"/>
      <c r="E343" s="240"/>
      <c r="F343" s="240"/>
      <c r="G343" s="240"/>
      <c r="H343" s="241"/>
      <c r="I343" s="82" t="s">
        <v>151</v>
      </c>
      <c r="J343" s="81"/>
      <c r="K343" s="83"/>
      <c r="L343" s="83"/>
      <c r="M343" s="84"/>
      <c r="N343" s="85"/>
    </row>
    <row r="344" spans="1:14" s="80" customFormat="1" ht="12" x14ac:dyDescent="0.2">
      <c r="A344" s="81" t="s">
        <v>626</v>
      </c>
      <c r="B344" s="239" t="s">
        <v>627</v>
      </c>
      <c r="C344" s="240"/>
      <c r="D344" s="240"/>
      <c r="E344" s="240"/>
      <c r="F344" s="240"/>
      <c r="G344" s="240"/>
      <c r="H344" s="241"/>
      <c r="I344" s="82" t="s">
        <v>151</v>
      </c>
      <c r="J344" s="81"/>
      <c r="K344" s="83"/>
      <c r="L344" s="83"/>
      <c r="M344" s="84"/>
      <c r="N344" s="85"/>
    </row>
    <row r="345" spans="1:14" s="80" customFormat="1" ht="12" x14ac:dyDescent="0.2">
      <c r="A345" s="81" t="s">
        <v>180</v>
      </c>
      <c r="B345" s="268" t="s">
        <v>628</v>
      </c>
      <c r="C345" s="269"/>
      <c r="D345" s="269"/>
      <c r="E345" s="269"/>
      <c r="F345" s="269"/>
      <c r="G345" s="269"/>
      <c r="H345" s="270"/>
      <c r="I345" s="82" t="s">
        <v>151</v>
      </c>
      <c r="J345" s="81"/>
      <c r="K345" s="83"/>
      <c r="L345" s="83"/>
      <c r="M345" s="84"/>
      <c r="N345" s="85"/>
    </row>
    <row r="346" spans="1:14" s="80" customFormat="1" ht="12" x14ac:dyDescent="0.2">
      <c r="A346" s="81" t="s">
        <v>182</v>
      </c>
      <c r="B346" s="256" t="s">
        <v>629</v>
      </c>
      <c r="C346" s="257"/>
      <c r="D346" s="257"/>
      <c r="E346" s="257"/>
      <c r="F346" s="257"/>
      <c r="G346" s="257"/>
      <c r="H346" s="258"/>
      <c r="I346" s="82" t="s">
        <v>151</v>
      </c>
      <c r="J346" s="81"/>
      <c r="K346" s="83"/>
      <c r="L346" s="83"/>
      <c r="M346" s="84"/>
      <c r="N346" s="85"/>
    </row>
    <row r="347" spans="1:14" s="80" customFormat="1" ht="12" x14ac:dyDescent="0.2">
      <c r="A347" s="81" t="s">
        <v>186</v>
      </c>
      <c r="B347" s="256" t="s">
        <v>630</v>
      </c>
      <c r="C347" s="257"/>
      <c r="D347" s="257"/>
      <c r="E347" s="257"/>
      <c r="F347" s="257"/>
      <c r="G347" s="257"/>
      <c r="H347" s="258"/>
      <c r="I347" s="82" t="s">
        <v>151</v>
      </c>
      <c r="J347" s="81"/>
      <c r="K347" s="83"/>
      <c r="L347" s="83"/>
      <c r="M347" s="84"/>
      <c r="N347" s="85"/>
    </row>
    <row r="348" spans="1:14" s="80" customFormat="1" ht="12" x14ac:dyDescent="0.2">
      <c r="A348" s="81" t="s">
        <v>187</v>
      </c>
      <c r="B348" s="256" t="s">
        <v>631</v>
      </c>
      <c r="C348" s="257"/>
      <c r="D348" s="257"/>
      <c r="E348" s="257"/>
      <c r="F348" s="257"/>
      <c r="G348" s="257"/>
      <c r="H348" s="258"/>
      <c r="I348" s="82" t="s">
        <v>151</v>
      </c>
      <c r="J348" s="81"/>
      <c r="K348" s="83"/>
      <c r="L348" s="83"/>
      <c r="M348" s="84"/>
      <c r="N348" s="85"/>
    </row>
    <row r="349" spans="1:14" s="80" customFormat="1" ht="12" x14ac:dyDescent="0.2">
      <c r="A349" s="81" t="s">
        <v>188</v>
      </c>
      <c r="B349" s="256" t="s">
        <v>632</v>
      </c>
      <c r="C349" s="257"/>
      <c r="D349" s="257"/>
      <c r="E349" s="257"/>
      <c r="F349" s="257"/>
      <c r="G349" s="257"/>
      <c r="H349" s="258"/>
      <c r="I349" s="82" t="s">
        <v>151</v>
      </c>
      <c r="J349" s="81"/>
      <c r="K349" s="83"/>
      <c r="L349" s="83"/>
      <c r="M349" s="84"/>
      <c r="N349" s="85"/>
    </row>
    <row r="350" spans="1:14" s="80" customFormat="1" ht="12" x14ac:dyDescent="0.2">
      <c r="A350" s="81" t="s">
        <v>189</v>
      </c>
      <c r="B350" s="256" t="s">
        <v>633</v>
      </c>
      <c r="C350" s="257"/>
      <c r="D350" s="257"/>
      <c r="E350" s="257"/>
      <c r="F350" s="257"/>
      <c r="G350" s="257"/>
      <c r="H350" s="258"/>
      <c r="I350" s="82" t="s">
        <v>151</v>
      </c>
      <c r="J350" s="81"/>
      <c r="K350" s="83"/>
      <c r="L350" s="83"/>
      <c r="M350" s="84"/>
      <c r="N350" s="85"/>
    </row>
    <row r="351" spans="1:14" s="80" customFormat="1" ht="12" x14ac:dyDescent="0.2">
      <c r="A351" s="81" t="s">
        <v>229</v>
      </c>
      <c r="B351" s="239" t="s">
        <v>634</v>
      </c>
      <c r="C351" s="240"/>
      <c r="D351" s="240"/>
      <c r="E351" s="240"/>
      <c r="F351" s="240"/>
      <c r="G351" s="240"/>
      <c r="H351" s="241"/>
      <c r="I351" s="82" t="s">
        <v>151</v>
      </c>
      <c r="J351" s="81"/>
      <c r="K351" s="83"/>
      <c r="L351" s="83"/>
      <c r="M351" s="84"/>
      <c r="N351" s="85"/>
    </row>
    <row r="352" spans="1:14" s="80" customFormat="1" ht="24" customHeight="1" x14ac:dyDescent="0.2">
      <c r="A352" s="81" t="s">
        <v>635</v>
      </c>
      <c r="B352" s="253" t="s">
        <v>636</v>
      </c>
      <c r="C352" s="254"/>
      <c r="D352" s="254"/>
      <c r="E352" s="254"/>
      <c r="F352" s="254"/>
      <c r="G352" s="254"/>
      <c r="H352" s="255"/>
      <c r="I352" s="82" t="s">
        <v>151</v>
      </c>
      <c r="J352" s="81"/>
      <c r="K352" s="83"/>
      <c r="L352" s="83"/>
      <c r="M352" s="84"/>
      <c r="N352" s="85"/>
    </row>
    <row r="353" spans="1:14" s="80" customFormat="1" ht="12" x14ac:dyDescent="0.2">
      <c r="A353" s="81" t="s">
        <v>231</v>
      </c>
      <c r="B353" s="239" t="s">
        <v>637</v>
      </c>
      <c r="C353" s="240"/>
      <c r="D353" s="240"/>
      <c r="E353" s="240"/>
      <c r="F353" s="240"/>
      <c r="G353" s="240"/>
      <c r="H353" s="241"/>
      <c r="I353" s="82" t="s">
        <v>151</v>
      </c>
      <c r="J353" s="81"/>
      <c r="K353" s="83"/>
      <c r="L353" s="83"/>
      <c r="M353" s="84"/>
      <c r="N353" s="85"/>
    </row>
    <row r="354" spans="1:14" s="80" customFormat="1" ht="24" customHeight="1" x14ac:dyDescent="0.2">
      <c r="A354" s="81" t="s">
        <v>638</v>
      </c>
      <c r="B354" s="253" t="s">
        <v>639</v>
      </c>
      <c r="C354" s="254"/>
      <c r="D354" s="254"/>
      <c r="E354" s="254"/>
      <c r="F354" s="254"/>
      <c r="G354" s="254"/>
      <c r="H354" s="255"/>
      <c r="I354" s="82" t="s">
        <v>151</v>
      </c>
      <c r="J354" s="81"/>
      <c r="K354" s="83"/>
      <c r="L354" s="83"/>
      <c r="M354" s="84"/>
      <c r="N354" s="85"/>
    </row>
    <row r="355" spans="1:14" s="80" customFormat="1" ht="12" x14ac:dyDescent="0.2">
      <c r="A355" s="81" t="s">
        <v>190</v>
      </c>
      <c r="B355" s="256" t="s">
        <v>640</v>
      </c>
      <c r="C355" s="257"/>
      <c r="D355" s="257"/>
      <c r="E355" s="257"/>
      <c r="F355" s="257"/>
      <c r="G355" s="257"/>
      <c r="H355" s="258"/>
      <c r="I355" s="82" t="s">
        <v>151</v>
      </c>
      <c r="J355" s="81"/>
      <c r="K355" s="83"/>
      <c r="L355" s="83"/>
      <c r="M355" s="84"/>
      <c r="N355" s="85"/>
    </row>
    <row r="356" spans="1:14" s="80" customFormat="1" ht="12.75" thickBot="1" x14ac:dyDescent="0.25">
      <c r="A356" s="103" t="s">
        <v>191</v>
      </c>
      <c r="B356" s="259" t="s">
        <v>641</v>
      </c>
      <c r="C356" s="260"/>
      <c r="D356" s="260"/>
      <c r="E356" s="260"/>
      <c r="F356" s="260"/>
      <c r="G356" s="260"/>
      <c r="H356" s="261"/>
      <c r="I356" s="104" t="s">
        <v>151</v>
      </c>
      <c r="J356" s="103"/>
      <c r="K356" s="107"/>
      <c r="L356" s="107"/>
      <c r="M356" s="108"/>
      <c r="N356" s="109"/>
    </row>
    <row r="357" spans="1:14" s="80" customFormat="1" ht="12" x14ac:dyDescent="0.2">
      <c r="A357" s="110" t="s">
        <v>249</v>
      </c>
      <c r="B357" s="262" t="s">
        <v>242</v>
      </c>
      <c r="C357" s="263"/>
      <c r="D357" s="263"/>
      <c r="E357" s="263"/>
      <c r="F357" s="263"/>
      <c r="G357" s="263"/>
      <c r="H357" s="264"/>
      <c r="I357" s="111" t="s">
        <v>362</v>
      </c>
      <c r="J357" s="110"/>
      <c r="K357" s="113"/>
      <c r="L357" s="113"/>
      <c r="M357" s="114"/>
      <c r="N357" s="115"/>
    </row>
    <row r="358" spans="1:14" s="80" customFormat="1" ht="36" customHeight="1" x14ac:dyDescent="0.2">
      <c r="A358" s="81" t="s">
        <v>251</v>
      </c>
      <c r="B358" s="247" t="s">
        <v>642</v>
      </c>
      <c r="C358" s="248"/>
      <c r="D358" s="248"/>
      <c r="E358" s="248"/>
      <c r="F358" s="248"/>
      <c r="G358" s="248"/>
      <c r="H358" s="249"/>
      <c r="I358" s="82" t="s">
        <v>151</v>
      </c>
      <c r="J358" s="81"/>
      <c r="K358" s="83"/>
      <c r="L358" s="83"/>
      <c r="M358" s="84"/>
      <c r="N358" s="85"/>
    </row>
    <row r="359" spans="1:14" s="80" customFormat="1" ht="12" x14ac:dyDescent="0.2">
      <c r="A359" s="81" t="s">
        <v>252</v>
      </c>
      <c r="B359" s="239" t="s">
        <v>643</v>
      </c>
      <c r="C359" s="240"/>
      <c r="D359" s="240"/>
      <c r="E359" s="240"/>
      <c r="F359" s="240"/>
      <c r="G359" s="240"/>
      <c r="H359" s="241"/>
      <c r="I359" s="82" t="s">
        <v>151</v>
      </c>
      <c r="J359" s="81"/>
      <c r="K359" s="83"/>
      <c r="L359" s="83"/>
      <c r="M359" s="84"/>
      <c r="N359" s="85"/>
    </row>
    <row r="360" spans="1:14" s="80" customFormat="1" ht="24" customHeight="1" x14ac:dyDescent="0.2">
      <c r="A360" s="81" t="s">
        <v>253</v>
      </c>
      <c r="B360" s="250" t="s">
        <v>644</v>
      </c>
      <c r="C360" s="251"/>
      <c r="D360" s="251"/>
      <c r="E360" s="251"/>
      <c r="F360" s="251"/>
      <c r="G360" s="251"/>
      <c r="H360" s="252"/>
      <c r="I360" s="82" t="s">
        <v>151</v>
      </c>
      <c r="J360" s="81"/>
      <c r="K360" s="83"/>
      <c r="L360" s="83"/>
      <c r="M360" s="84"/>
      <c r="N360" s="85"/>
    </row>
    <row r="361" spans="1:14" s="80" customFormat="1" ht="12" x14ac:dyDescent="0.2">
      <c r="A361" s="81" t="s">
        <v>254</v>
      </c>
      <c r="B361" s="239" t="s">
        <v>645</v>
      </c>
      <c r="C361" s="240"/>
      <c r="D361" s="240"/>
      <c r="E361" s="240"/>
      <c r="F361" s="240"/>
      <c r="G361" s="240"/>
      <c r="H361" s="241"/>
      <c r="I361" s="82" t="s">
        <v>151</v>
      </c>
      <c r="J361" s="81"/>
      <c r="K361" s="83"/>
      <c r="L361" s="83"/>
      <c r="M361" s="84"/>
      <c r="N361" s="85"/>
    </row>
    <row r="362" spans="1:14" s="80" customFormat="1" ht="24" customHeight="1" x14ac:dyDescent="0.2">
      <c r="A362" s="81" t="s">
        <v>255</v>
      </c>
      <c r="B362" s="247" t="s">
        <v>646</v>
      </c>
      <c r="C362" s="248"/>
      <c r="D362" s="248"/>
      <c r="E362" s="248"/>
      <c r="F362" s="248"/>
      <c r="G362" s="248"/>
      <c r="H362" s="249"/>
      <c r="I362" s="82" t="s">
        <v>362</v>
      </c>
      <c r="J362" s="81"/>
      <c r="K362" s="83"/>
      <c r="L362" s="83"/>
      <c r="M362" s="84"/>
      <c r="N362" s="85"/>
    </row>
    <row r="363" spans="1:14" s="80" customFormat="1" ht="12" x14ac:dyDescent="0.2">
      <c r="A363" s="81" t="s">
        <v>647</v>
      </c>
      <c r="B363" s="239" t="s">
        <v>648</v>
      </c>
      <c r="C363" s="240"/>
      <c r="D363" s="240"/>
      <c r="E363" s="240"/>
      <c r="F363" s="240"/>
      <c r="G363" s="240"/>
      <c r="H363" s="241"/>
      <c r="I363" s="82" t="s">
        <v>151</v>
      </c>
      <c r="J363" s="81"/>
      <c r="K363" s="83"/>
      <c r="L363" s="83"/>
      <c r="M363" s="84"/>
      <c r="N363" s="85"/>
    </row>
    <row r="364" spans="1:14" s="80" customFormat="1" ht="12" x14ac:dyDescent="0.2">
      <c r="A364" s="81" t="s">
        <v>649</v>
      </c>
      <c r="B364" s="239" t="s">
        <v>650</v>
      </c>
      <c r="C364" s="240"/>
      <c r="D364" s="240"/>
      <c r="E364" s="240"/>
      <c r="F364" s="240"/>
      <c r="G364" s="240"/>
      <c r="H364" s="241"/>
      <c r="I364" s="82" t="s">
        <v>151</v>
      </c>
      <c r="J364" s="81"/>
      <c r="K364" s="83"/>
      <c r="L364" s="83"/>
      <c r="M364" s="84"/>
      <c r="N364" s="85"/>
    </row>
    <row r="365" spans="1:14" s="80" customFormat="1" ht="12.75" thickBot="1" x14ac:dyDescent="0.25">
      <c r="A365" s="103" t="s">
        <v>651</v>
      </c>
      <c r="B365" s="242" t="s">
        <v>652</v>
      </c>
      <c r="C365" s="243"/>
      <c r="D365" s="243"/>
      <c r="E365" s="243"/>
      <c r="F365" s="243"/>
      <c r="G365" s="243"/>
      <c r="H365" s="244"/>
      <c r="I365" s="104" t="s">
        <v>151</v>
      </c>
      <c r="J365" s="103"/>
      <c r="K365" s="107"/>
      <c r="L365" s="107"/>
      <c r="M365" s="108"/>
      <c r="N365" s="109"/>
    </row>
    <row r="366" spans="1:14" s="117" customFormat="1" x14ac:dyDescent="0.25">
      <c r="A366" s="125"/>
      <c r="B366" s="125"/>
    </row>
    <row r="367" spans="1:14" s="124" customFormat="1" ht="11.25" x14ac:dyDescent="0.2">
      <c r="A367" s="124" t="s">
        <v>653</v>
      </c>
    </row>
    <row r="368" spans="1:14" s="124" customFormat="1" ht="11.25" x14ac:dyDescent="0.2">
      <c r="A368" s="126" t="s">
        <v>654</v>
      </c>
    </row>
    <row r="369" spans="1:14" s="124" customFormat="1" ht="11.25" x14ac:dyDescent="0.2">
      <c r="A369" s="126" t="s">
        <v>655</v>
      </c>
    </row>
    <row r="370" spans="1:14" s="124" customFormat="1" ht="11.25" x14ac:dyDescent="0.2">
      <c r="A370" s="126" t="s">
        <v>656</v>
      </c>
    </row>
    <row r="371" spans="1:14" s="3" customFormat="1" ht="22.5" customHeight="1" x14ac:dyDescent="0.2">
      <c r="A371" s="245" t="s">
        <v>657</v>
      </c>
      <c r="B371" s="245"/>
      <c r="C371" s="245"/>
      <c r="D371" s="245"/>
      <c r="E371" s="245"/>
      <c r="F371" s="245"/>
      <c r="G371" s="245"/>
      <c r="H371" s="245"/>
      <c r="I371" s="245"/>
      <c r="J371" s="245"/>
      <c r="K371" s="245"/>
      <c r="L371" s="245"/>
      <c r="M371" s="245"/>
      <c r="N371" s="245"/>
    </row>
    <row r="372" spans="1:14" s="3" customFormat="1" ht="11.25" x14ac:dyDescent="0.2">
      <c r="A372" s="24" t="s">
        <v>658</v>
      </c>
    </row>
  </sheetData>
  <mergeCells count="365">
    <mergeCell ref="M2:N2"/>
    <mergeCell ref="A4:N4"/>
    <mergeCell ref="D6:G6"/>
    <mergeCell ref="D7:G7"/>
    <mergeCell ref="E9:H9"/>
    <mergeCell ref="I13:N13"/>
    <mergeCell ref="B20:H20"/>
    <mergeCell ref="A21:N21"/>
    <mergeCell ref="B22:H22"/>
    <mergeCell ref="B23:H23"/>
    <mergeCell ref="B24:H24"/>
    <mergeCell ref="B25:H25"/>
    <mergeCell ref="A17:N17"/>
    <mergeCell ref="A18:A19"/>
    <mergeCell ref="B18:H19"/>
    <mergeCell ref="I18:I19"/>
    <mergeCell ref="J18:K18"/>
    <mergeCell ref="L18:M18"/>
    <mergeCell ref="N18:N19"/>
    <mergeCell ref="B32:H32"/>
    <mergeCell ref="B33:H33"/>
    <mergeCell ref="B34:H34"/>
    <mergeCell ref="B35:H35"/>
    <mergeCell ref="B36:H36"/>
    <mergeCell ref="B37:H37"/>
    <mergeCell ref="B26:H26"/>
    <mergeCell ref="B27:H27"/>
    <mergeCell ref="B28:H28"/>
    <mergeCell ref="B29:H29"/>
    <mergeCell ref="B30:H30"/>
    <mergeCell ref="B31:H31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60:H60"/>
    <mergeCell ref="B61:H61"/>
    <mergeCell ref="B50:H50"/>
    <mergeCell ref="B51:H51"/>
    <mergeCell ref="B52:H52"/>
    <mergeCell ref="B53:H53"/>
    <mergeCell ref="B54:H54"/>
    <mergeCell ref="B55:H55"/>
    <mergeCell ref="B68:H68"/>
    <mergeCell ref="B69:H69"/>
    <mergeCell ref="B70:H70"/>
    <mergeCell ref="B71:H71"/>
    <mergeCell ref="B72:H72"/>
    <mergeCell ref="B73:H73"/>
    <mergeCell ref="B62:H62"/>
    <mergeCell ref="B63:H63"/>
    <mergeCell ref="B64:H64"/>
    <mergeCell ref="B65:H65"/>
    <mergeCell ref="B66:H66"/>
    <mergeCell ref="B67:H67"/>
    <mergeCell ref="B80:H80"/>
    <mergeCell ref="B81:H81"/>
    <mergeCell ref="B82:H82"/>
    <mergeCell ref="B83:H83"/>
    <mergeCell ref="B84:H84"/>
    <mergeCell ref="B85:H85"/>
    <mergeCell ref="B74:H74"/>
    <mergeCell ref="B75:H75"/>
    <mergeCell ref="B76:H76"/>
    <mergeCell ref="B77:H77"/>
    <mergeCell ref="B78:H78"/>
    <mergeCell ref="B79:H79"/>
    <mergeCell ref="B92:H92"/>
    <mergeCell ref="B93:H93"/>
    <mergeCell ref="B94:H94"/>
    <mergeCell ref="B95:H95"/>
    <mergeCell ref="B96:H96"/>
    <mergeCell ref="B97:H97"/>
    <mergeCell ref="B86:H86"/>
    <mergeCell ref="B87:H87"/>
    <mergeCell ref="B88:H88"/>
    <mergeCell ref="B89:H89"/>
    <mergeCell ref="B90:H90"/>
    <mergeCell ref="B91:H91"/>
    <mergeCell ref="B104:H104"/>
    <mergeCell ref="B105:H105"/>
    <mergeCell ref="B106:H106"/>
    <mergeCell ref="B107:H107"/>
    <mergeCell ref="B108:H108"/>
    <mergeCell ref="B109:H109"/>
    <mergeCell ref="B98:H98"/>
    <mergeCell ref="B99:H99"/>
    <mergeCell ref="B100:H100"/>
    <mergeCell ref="B101:H101"/>
    <mergeCell ref="B102:H102"/>
    <mergeCell ref="B103:H103"/>
    <mergeCell ref="B116:H116"/>
    <mergeCell ref="B117:H117"/>
    <mergeCell ref="B118:H118"/>
    <mergeCell ref="B119:H119"/>
    <mergeCell ref="B120:H120"/>
    <mergeCell ref="B121:H121"/>
    <mergeCell ref="B110:H110"/>
    <mergeCell ref="B111:H111"/>
    <mergeCell ref="B112:H112"/>
    <mergeCell ref="B113:H113"/>
    <mergeCell ref="B114:H114"/>
    <mergeCell ref="B115:H115"/>
    <mergeCell ref="B128:H128"/>
    <mergeCell ref="B129:H129"/>
    <mergeCell ref="B130:H130"/>
    <mergeCell ref="B131:H131"/>
    <mergeCell ref="B132:H132"/>
    <mergeCell ref="B133:H133"/>
    <mergeCell ref="B122:H122"/>
    <mergeCell ref="B123:H123"/>
    <mergeCell ref="B124:H124"/>
    <mergeCell ref="B125:H125"/>
    <mergeCell ref="B126:H126"/>
    <mergeCell ref="B127:H127"/>
    <mergeCell ref="B140:H140"/>
    <mergeCell ref="B141:H141"/>
    <mergeCell ref="B142:H142"/>
    <mergeCell ref="B143:H143"/>
    <mergeCell ref="B144:H144"/>
    <mergeCell ref="B145:H145"/>
    <mergeCell ref="B134:H134"/>
    <mergeCell ref="B135:H135"/>
    <mergeCell ref="B136:H136"/>
    <mergeCell ref="B137:H137"/>
    <mergeCell ref="B138:H138"/>
    <mergeCell ref="B139:H139"/>
    <mergeCell ref="B152:H152"/>
    <mergeCell ref="B153:H153"/>
    <mergeCell ref="B154:H154"/>
    <mergeCell ref="B155:H155"/>
    <mergeCell ref="B156:H156"/>
    <mergeCell ref="B157:H157"/>
    <mergeCell ref="B146:H146"/>
    <mergeCell ref="B147:H147"/>
    <mergeCell ref="B148:H148"/>
    <mergeCell ref="B149:H149"/>
    <mergeCell ref="B150:H150"/>
    <mergeCell ref="B151:H151"/>
    <mergeCell ref="B164:H164"/>
    <mergeCell ref="B165:H165"/>
    <mergeCell ref="B166:H166"/>
    <mergeCell ref="B167:H167"/>
    <mergeCell ref="B168:H168"/>
    <mergeCell ref="B169:H169"/>
    <mergeCell ref="B158:H158"/>
    <mergeCell ref="B159:H159"/>
    <mergeCell ref="B160:H160"/>
    <mergeCell ref="B161:H161"/>
    <mergeCell ref="B162:H162"/>
    <mergeCell ref="B163:H163"/>
    <mergeCell ref="B176:H176"/>
    <mergeCell ref="B177:H177"/>
    <mergeCell ref="B178:H178"/>
    <mergeCell ref="B179:H179"/>
    <mergeCell ref="B180:H180"/>
    <mergeCell ref="B181:H181"/>
    <mergeCell ref="B170:H170"/>
    <mergeCell ref="B171:H171"/>
    <mergeCell ref="B172:H172"/>
    <mergeCell ref="B173:H173"/>
    <mergeCell ref="B174:H174"/>
    <mergeCell ref="B175:H175"/>
    <mergeCell ref="B188:H188"/>
    <mergeCell ref="B189:H189"/>
    <mergeCell ref="B190:H190"/>
    <mergeCell ref="B191:H191"/>
    <mergeCell ref="B192:H192"/>
    <mergeCell ref="B193:H193"/>
    <mergeCell ref="B182:H182"/>
    <mergeCell ref="B183:H183"/>
    <mergeCell ref="B184:H184"/>
    <mergeCell ref="B185:H185"/>
    <mergeCell ref="B186:H186"/>
    <mergeCell ref="B187:H187"/>
    <mergeCell ref="B200:H200"/>
    <mergeCell ref="B201:H201"/>
    <mergeCell ref="B202:H202"/>
    <mergeCell ref="B203:H203"/>
    <mergeCell ref="B204:H204"/>
    <mergeCell ref="B205:H205"/>
    <mergeCell ref="B194:H194"/>
    <mergeCell ref="B195:H195"/>
    <mergeCell ref="B196:H196"/>
    <mergeCell ref="B197:H197"/>
    <mergeCell ref="B198:H198"/>
    <mergeCell ref="B199:H199"/>
    <mergeCell ref="B212:H212"/>
    <mergeCell ref="B213:H213"/>
    <mergeCell ref="B214:H214"/>
    <mergeCell ref="B215:H215"/>
    <mergeCell ref="B216:H216"/>
    <mergeCell ref="B217:H217"/>
    <mergeCell ref="B206:H206"/>
    <mergeCell ref="B207:H207"/>
    <mergeCell ref="B208:H208"/>
    <mergeCell ref="B209:H209"/>
    <mergeCell ref="B210:H210"/>
    <mergeCell ref="B211:H211"/>
    <mergeCell ref="B224:H224"/>
    <mergeCell ref="B225:H225"/>
    <mergeCell ref="B226:H226"/>
    <mergeCell ref="B227:H227"/>
    <mergeCell ref="B228:H228"/>
    <mergeCell ref="B229:H229"/>
    <mergeCell ref="B218:H218"/>
    <mergeCell ref="B219:H219"/>
    <mergeCell ref="B220:H220"/>
    <mergeCell ref="B221:H221"/>
    <mergeCell ref="B222:H222"/>
    <mergeCell ref="B223:H223"/>
    <mergeCell ref="B236:H236"/>
    <mergeCell ref="B237:H237"/>
    <mergeCell ref="B238:H238"/>
    <mergeCell ref="B239:H239"/>
    <mergeCell ref="B240:H240"/>
    <mergeCell ref="B241:H241"/>
    <mergeCell ref="B230:H230"/>
    <mergeCell ref="B231:H231"/>
    <mergeCell ref="B232:H232"/>
    <mergeCell ref="A233:N233"/>
    <mergeCell ref="B234:H234"/>
    <mergeCell ref="B235:H235"/>
    <mergeCell ref="B248:H248"/>
    <mergeCell ref="B249:H249"/>
    <mergeCell ref="B250:H250"/>
    <mergeCell ref="B251:H251"/>
    <mergeCell ref="B252:H252"/>
    <mergeCell ref="B253:H253"/>
    <mergeCell ref="B242:H242"/>
    <mergeCell ref="B243:H243"/>
    <mergeCell ref="B244:H244"/>
    <mergeCell ref="B245:H245"/>
    <mergeCell ref="B246:H246"/>
    <mergeCell ref="B247:H247"/>
    <mergeCell ref="B260:H260"/>
    <mergeCell ref="B261:H261"/>
    <mergeCell ref="B262:H262"/>
    <mergeCell ref="B263:H263"/>
    <mergeCell ref="B264:H264"/>
    <mergeCell ref="B265:H265"/>
    <mergeCell ref="B254:H254"/>
    <mergeCell ref="B255:H255"/>
    <mergeCell ref="B256:H256"/>
    <mergeCell ref="B257:H257"/>
    <mergeCell ref="B258:H258"/>
    <mergeCell ref="B259:H259"/>
    <mergeCell ref="B272:H272"/>
    <mergeCell ref="B273:H273"/>
    <mergeCell ref="B274:H274"/>
    <mergeCell ref="B275:H275"/>
    <mergeCell ref="B276:H276"/>
    <mergeCell ref="B277:H277"/>
    <mergeCell ref="B266:H266"/>
    <mergeCell ref="B267:H267"/>
    <mergeCell ref="B268:H268"/>
    <mergeCell ref="B269:H269"/>
    <mergeCell ref="B270:H270"/>
    <mergeCell ref="B271:H271"/>
    <mergeCell ref="A284:A285"/>
    <mergeCell ref="B284:H285"/>
    <mergeCell ref="I284:I285"/>
    <mergeCell ref="J284:K284"/>
    <mergeCell ref="L284:M284"/>
    <mergeCell ref="N284:N285"/>
    <mergeCell ref="B278:H278"/>
    <mergeCell ref="B279:H279"/>
    <mergeCell ref="B280:H280"/>
    <mergeCell ref="B281:H281"/>
    <mergeCell ref="B282:H282"/>
    <mergeCell ref="A283:N283"/>
    <mergeCell ref="B292:H292"/>
    <mergeCell ref="B293:H293"/>
    <mergeCell ref="B294:H294"/>
    <mergeCell ref="B295:H295"/>
    <mergeCell ref="B296:H296"/>
    <mergeCell ref="B297:H297"/>
    <mergeCell ref="B286:H286"/>
    <mergeCell ref="A287:H287"/>
    <mergeCell ref="B288:H288"/>
    <mergeCell ref="B289:H289"/>
    <mergeCell ref="B290:H290"/>
    <mergeCell ref="B291:H291"/>
    <mergeCell ref="B304:H304"/>
    <mergeCell ref="B305:H305"/>
    <mergeCell ref="B306:H306"/>
    <mergeCell ref="B307:H307"/>
    <mergeCell ref="B308:H308"/>
    <mergeCell ref="B309:H309"/>
    <mergeCell ref="B298:H298"/>
    <mergeCell ref="B299:H299"/>
    <mergeCell ref="B300:H300"/>
    <mergeCell ref="B301:H301"/>
    <mergeCell ref="B302:H302"/>
    <mergeCell ref="B303:H303"/>
    <mergeCell ref="B316:H316"/>
    <mergeCell ref="B317:H317"/>
    <mergeCell ref="B318:H318"/>
    <mergeCell ref="B319:H319"/>
    <mergeCell ref="B320:H320"/>
    <mergeCell ref="B321:H321"/>
    <mergeCell ref="B310:H310"/>
    <mergeCell ref="B311:H311"/>
    <mergeCell ref="B312:H312"/>
    <mergeCell ref="B313:H313"/>
    <mergeCell ref="B314:H314"/>
    <mergeCell ref="B315:H315"/>
    <mergeCell ref="B328:H328"/>
    <mergeCell ref="B329:H329"/>
    <mergeCell ref="B330:H330"/>
    <mergeCell ref="B331:H331"/>
    <mergeCell ref="B332:H332"/>
    <mergeCell ref="B333:H333"/>
    <mergeCell ref="B322:H322"/>
    <mergeCell ref="B323:H323"/>
    <mergeCell ref="B324:H324"/>
    <mergeCell ref="B325:H325"/>
    <mergeCell ref="B326:H326"/>
    <mergeCell ref="B327:H327"/>
    <mergeCell ref="B342:H342"/>
    <mergeCell ref="B343:H343"/>
    <mergeCell ref="B344:H344"/>
    <mergeCell ref="B345:H345"/>
    <mergeCell ref="B334:H334"/>
    <mergeCell ref="B335:H335"/>
    <mergeCell ref="B336:H336"/>
    <mergeCell ref="B337:H337"/>
    <mergeCell ref="B338:H338"/>
    <mergeCell ref="B339:H339"/>
    <mergeCell ref="B364:H364"/>
    <mergeCell ref="B365:H365"/>
    <mergeCell ref="A371:N371"/>
    <mergeCell ref="A14:G14"/>
    <mergeCell ref="B358:H358"/>
    <mergeCell ref="B359:H359"/>
    <mergeCell ref="B360:H360"/>
    <mergeCell ref="B361:H361"/>
    <mergeCell ref="B362:H362"/>
    <mergeCell ref="B363:H363"/>
    <mergeCell ref="B352:H352"/>
    <mergeCell ref="B353:H353"/>
    <mergeCell ref="B354:H354"/>
    <mergeCell ref="B355:H355"/>
    <mergeCell ref="B356:H356"/>
    <mergeCell ref="B357:H357"/>
    <mergeCell ref="B346:H346"/>
    <mergeCell ref="B347:H347"/>
    <mergeCell ref="B348:H348"/>
    <mergeCell ref="B349:H349"/>
    <mergeCell ref="B350:H350"/>
    <mergeCell ref="B351:H351"/>
    <mergeCell ref="B340:H340"/>
    <mergeCell ref="B341:H341"/>
  </mergeCells>
  <pageMargins left="0.59055118110236227" right="0.39370078740157483" top="0.59055118110236227" bottom="0.39370078740157483" header="0.19685039370078741" footer="0.19685039370078741"/>
  <pageSetup paperSize="8" scale="9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Ф. 1</vt:lpstr>
      <vt:lpstr>Ф. 2</vt:lpstr>
      <vt:lpstr>Ф. 3</vt:lpstr>
      <vt:lpstr>Ф. 4</vt:lpstr>
      <vt:lpstr>Ф. 5</vt:lpstr>
      <vt:lpstr>Ф. 6</vt:lpstr>
      <vt:lpstr>Ф. 7</vt:lpstr>
      <vt:lpstr>Ф. 8</vt:lpstr>
      <vt:lpstr>Ф. 9</vt:lpstr>
      <vt:lpstr>'Ф. 1'!Область_печати</vt:lpstr>
      <vt:lpstr>'Ф. 2'!Область_печати</vt:lpstr>
      <vt:lpstr>'Ф. 3'!Область_печати</vt:lpstr>
      <vt:lpstr>'Ф. 4'!Область_печати</vt:lpstr>
      <vt:lpstr>'Ф. 5'!Область_печати</vt:lpstr>
      <vt:lpstr>'Ф. 6'!Область_печати</vt:lpstr>
      <vt:lpstr>'Ф. 7'!Область_печати</vt:lpstr>
      <vt:lpstr>'Ф. 8'!Область_печати</vt:lpstr>
      <vt:lpstr>'Ф. 9'!Область_печати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2025-04-24T11:22:05Z</dcterms:modified>
  <cp:category/>
  <cp:contentStatus/>
</cp:coreProperties>
</file>